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14370" windowHeight="9570" activeTab="0"/>
  </bookViews>
  <sheets>
    <sheet name="Form_NGen" sheetId="1" r:id="rId1"/>
  </sheets>
  <definedNames>
    <definedName name="_xlnm.Print_Area" localSheetId="0">'Form_NGen'!$A$1:$O$51</definedName>
  </definedNames>
  <calcPr fullCalcOnLoad="1"/>
</workbook>
</file>

<file path=xl/comments1.xml><?xml version="1.0" encoding="utf-8"?>
<comments xmlns="http://schemas.openxmlformats.org/spreadsheetml/2006/main">
  <authors>
    <author>DGAE</author>
  </authors>
  <commentList>
    <comment ref="H22" authorId="0">
      <text>
        <r>
          <rPr>
            <b/>
            <sz val="16"/>
            <color indexed="9"/>
            <rFont val="Arial"/>
            <family val="2"/>
          </rPr>
          <t xml:space="preserve">QUANDO OS PVA DE </t>
        </r>
        <r>
          <rPr>
            <b/>
            <u val="single"/>
            <sz val="16"/>
            <color indexed="9"/>
            <rFont val="Arial"/>
            <family val="2"/>
          </rPr>
          <t>TODAS AS APRESENTAÇÕES FOREM INFERIORES</t>
        </r>
        <r>
          <rPr>
            <b/>
            <sz val="16"/>
            <color indexed="9"/>
            <rFont val="Arial"/>
            <family val="2"/>
          </rPr>
          <t xml:space="preserve">  A 10 EUROS O CÁLCULO DOS PVP É EFECTUADO NO QUADRO 4.</t>
        </r>
      </text>
    </comment>
  </commentList>
</comments>
</file>

<file path=xl/sharedStrings.xml><?xml version="1.0" encoding="utf-8"?>
<sst xmlns="http://schemas.openxmlformats.org/spreadsheetml/2006/main" count="62" uniqueCount="40">
  <si>
    <t>EMPRESA</t>
  </si>
  <si>
    <t>MARCA</t>
  </si>
  <si>
    <t>FORMA FARMACÊUTICA</t>
  </si>
  <si>
    <t>DOSAGEM</t>
  </si>
  <si>
    <t>Y</t>
  </si>
  <si>
    <t>GRUPO FARMACOTERAPÊUTICO</t>
  </si>
  <si>
    <t>PVP CALCULADO</t>
  </si>
  <si>
    <t>1 - MEDICAMENTO GENÉRICO</t>
  </si>
  <si>
    <t>APROVAÇÃO DE PREÇOS DE MEDICAMENTOS GENÉRICOS   (COM BASE NO MEDICAMENTO DE REFERÊNCIA)</t>
  </si>
  <si>
    <t>2 - MEDICAMENTO DE REFERÊNCIA</t>
  </si>
  <si>
    <t>4 - CÁLCULO  DOS PVP   (Quando os PVA de todas as apresentações do medicamento referência forem inferiores a 10€)</t>
  </si>
  <si>
    <t>Nº DE                       REGISTO</t>
  </si>
  <si>
    <t>Nº DE                     REGISTO</t>
  </si>
  <si>
    <t>Nº DE                REGISTO</t>
  </si>
  <si>
    <t>valor celula</t>
  </si>
  <si>
    <t>diferença entre apresentações</t>
  </si>
  <si>
    <t>diferença minima</t>
  </si>
  <si>
    <t>apresentação com a menor diferença</t>
  </si>
  <si>
    <t>apresentação menor</t>
  </si>
  <si>
    <t>c21</t>
  </si>
  <si>
    <t>c22</t>
  </si>
  <si>
    <t>c23</t>
  </si>
  <si>
    <t>c24</t>
  </si>
  <si>
    <t>c25</t>
  </si>
  <si>
    <t>c26</t>
  </si>
  <si>
    <t>3 - CÁLCULO  DOS PVP   (Quando pelo menos uma das apresentações do medicamento referência tiver PVA superior a 10€)</t>
  </si>
  <si>
    <t xml:space="preserve"> DCI</t>
  </si>
  <si>
    <t>DENOMINAÇÃO MED. GENÉRICO</t>
  </si>
  <si>
    <t>PVP 
MÁXIMO</t>
  </si>
  <si>
    <t>PVA
 MÁXIMO</t>
  </si>
  <si>
    <t>PVP                                    ATRIBUÍDO            (50%)</t>
  </si>
  <si>
    <t>PVP                                    ATRIBUÍDO            (75%)</t>
  </si>
  <si>
    <t>APRESENTAÇÃO</t>
  </si>
  <si>
    <t>PVP                                    MÍNIMO            (80%)</t>
  </si>
  <si>
    <t>PVP                                    MÍNIMO         R/Y</t>
  </si>
  <si>
    <t>APRESENTAÇÃO
R2</t>
  </si>
  <si>
    <t>DOSAGEM
R1</t>
  </si>
  <si>
    <t xml:space="preserve">PVP MÍNIMO (80%)           </t>
  </si>
  <si>
    <t>PVP MÍNIMO R/Y (80%)</t>
  </si>
  <si>
    <t>5 - Cálculo do Limite 
Mínimo nº 2, artº 20º
 DL 97/2015, 1 de junho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</si>
</sst>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16]dddd\,\ d&quot; de &quot;mmmm&quot; de &quot;yyyy"/>
    <numFmt numFmtId="169" formatCode="#,##0.00\ &quot;€&quot;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.000"/>
    <numFmt numFmtId="178" formatCode="#,##0.0000\ &quot;€&quot;"/>
    <numFmt numFmtId="179" formatCode="#,##0.000\ &quot;€&quot;"/>
    <numFmt numFmtId="180" formatCode="#,##0.0000"/>
    <numFmt numFmtId="181" formatCode="&quot;Sim&quot;;&quot;Sim&quot;;&quot;Não&quot;"/>
    <numFmt numFmtId="182" formatCode="&quot;Verdadeiro&quot;;&quot;Verdadeiro&quot;;&quot;Falso&quot;"/>
    <numFmt numFmtId="183" formatCode="&quot;Activado&quot;;&quot;Activado&quot;;&quot;Desactivado&quot;"/>
    <numFmt numFmtId="184" formatCode="0.0"/>
    <numFmt numFmtId="185" formatCode="00"/>
    <numFmt numFmtId="186" formatCode="[$€-2]\ #,##0.00;[Red]\-[$€-2]\ #,##0.00"/>
    <numFmt numFmtId="187" formatCode="[$€-2]\ #,##0.000;[Red]\-[$€-2]\ #,##0.000"/>
    <numFmt numFmtId="188" formatCode="[$€-2]\ #,##0.0000;[Red]\-[$€-2]\ #,##0.0000"/>
    <numFmt numFmtId="189" formatCode="[$€-2]\ #,##0.00000;[Red]\-[$€-2]\ #,##0.00000"/>
    <numFmt numFmtId="190" formatCode="[$€-2]\ #,##0.0;[Red]\-[$€-2]\ #,##0.0"/>
    <numFmt numFmtId="191" formatCode="[$€-2]\ #,##0;[Red]\-[$€-2]\ #,##0"/>
    <numFmt numFmtId="192" formatCode="#,##0.000\ &quot;€&quot;;[Red]\-#,##0.000\ &quot;€&quot;"/>
    <numFmt numFmtId="193" formatCode="#,##0.000_ ;[Red]\-#,##0.000\ "/>
    <numFmt numFmtId="194" formatCode="#,##0.00_ ;[Red]\-#,##0.00\ "/>
  </numFmts>
  <fonts count="5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color indexed="63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8"/>
      <color indexed="6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20"/>
      <color indexed="63"/>
      <name val="Times New Roman"/>
      <family val="1"/>
    </font>
    <font>
      <sz val="20"/>
      <name val="Times New Roman"/>
      <family val="1"/>
    </font>
    <font>
      <sz val="20"/>
      <color indexed="9"/>
      <name val="Times New Roman"/>
      <family val="1"/>
    </font>
    <font>
      <sz val="22"/>
      <name val="Times New Roman"/>
      <family val="1"/>
    </font>
    <font>
      <sz val="22"/>
      <color indexed="63"/>
      <name val="Times New Roman"/>
      <family val="1"/>
    </font>
    <font>
      <sz val="22"/>
      <color indexed="9"/>
      <name val="Times New Roman"/>
      <family val="1"/>
    </font>
    <font>
      <b/>
      <sz val="16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>
        <color indexed="12"/>
      </bottom>
    </border>
    <border>
      <left style="medium"/>
      <right style="medium"/>
      <top style="dotted">
        <color indexed="12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9" fillId="0" borderId="5" applyNumberFormat="0" applyFill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40" fillId="4" borderId="0" applyNumberFormat="0" applyBorder="0" applyAlignment="0" applyProtection="0"/>
    <xf numFmtId="0" fontId="41" fillId="7" borderId="4" applyNumberFormat="0" applyAlignment="0" applyProtection="0"/>
    <xf numFmtId="0" fontId="1" fillId="0" borderId="0">
      <alignment vertical="top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16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3" borderId="9" applyNumberFormat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12" xfId="0" applyFont="1" applyBorder="1" applyAlignment="1">
      <alignment vertical="center" wrapText="1"/>
    </xf>
    <xf numFmtId="16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7" fillId="0" borderId="11" xfId="0" applyNumberFormat="1" applyFont="1" applyFill="1" applyBorder="1" applyAlignment="1">
      <alignment horizontal="center" vertical="center" wrapText="1"/>
    </xf>
    <xf numFmtId="169" fontId="17" fillId="0" borderId="11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169" fontId="17" fillId="0" borderId="1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" fontId="17" fillId="0" borderId="11" xfId="0" applyNumberFormat="1" applyFont="1" applyFill="1" applyBorder="1" applyAlignment="1">
      <alignment horizontal="center" vertical="center" wrapText="1"/>
    </xf>
    <xf numFmtId="174" fontId="17" fillId="0" borderId="12" xfId="0" applyNumberFormat="1" applyFont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7" fillId="0" borderId="12" xfId="0" applyNumberFormat="1" applyFont="1" applyBorder="1" applyAlignment="1">
      <alignment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169" fontId="17" fillId="0" borderId="16" xfId="0" applyNumberFormat="1" applyFont="1" applyFill="1" applyBorder="1" applyAlignment="1" applyProtection="1">
      <alignment horizont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0" xfId="0" applyNumberFormat="1" applyFont="1" applyBorder="1" applyAlignment="1" applyProtection="1">
      <alignment vertical="center" wrapText="1"/>
      <protection hidden="1"/>
    </xf>
    <xf numFmtId="169" fontId="17" fillId="0" borderId="18" xfId="0" applyNumberFormat="1" applyFont="1" applyFill="1" applyBorder="1" applyAlignment="1" applyProtection="1">
      <alignment horizont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 vertical="center" wrapText="1"/>
      <protection hidden="1"/>
    </xf>
    <xf numFmtId="169" fontId="17" fillId="0" borderId="23" xfId="0" applyNumberFormat="1" applyFont="1" applyFill="1" applyBorder="1" applyAlignment="1" applyProtection="1">
      <alignment horizontal="center"/>
      <protection locked="0"/>
    </xf>
    <xf numFmtId="0" fontId="17" fillId="0" borderId="22" xfId="0" applyFont="1" applyFill="1" applyBorder="1" applyAlignment="1" applyProtection="1">
      <alignment horizontal="center"/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0" fontId="17" fillId="0" borderId="25" xfId="0" applyFont="1" applyFill="1" applyBorder="1" applyAlignment="1" applyProtection="1">
      <alignment horizontal="center"/>
      <protection hidden="1" locked="0"/>
    </xf>
    <xf numFmtId="169" fontId="17" fillId="0" borderId="26" xfId="0" applyNumberFormat="1" applyFont="1" applyFill="1" applyBorder="1" applyAlignment="1" applyProtection="1">
      <alignment horizontal="center" vertical="center" wrapText="1"/>
      <protection hidden="1"/>
    </xf>
    <xf numFmtId="175" fontId="1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/>
    </xf>
    <xf numFmtId="0" fontId="17" fillId="0" borderId="25" xfId="0" applyFont="1" applyFill="1" applyBorder="1" applyAlignment="1" applyProtection="1">
      <alignment horizontal="center"/>
      <protection hidden="1"/>
    </xf>
    <xf numFmtId="0" fontId="17" fillId="0" borderId="20" xfId="0" applyFont="1" applyBorder="1" applyAlignment="1" applyProtection="1">
      <alignment vertical="center" wrapText="1"/>
      <protection hidden="1"/>
    </xf>
    <xf numFmtId="0" fontId="17" fillId="0" borderId="27" xfId="0" applyFont="1" applyBorder="1" applyAlignment="1" applyProtection="1">
      <alignment horizontal="left" vertical="center" wrapText="1"/>
      <protection hidden="1"/>
    </xf>
    <xf numFmtId="0" fontId="17" fillId="0" borderId="28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hidden="1" locked="0"/>
    </xf>
    <xf numFmtId="175" fontId="1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29" xfId="0" applyFont="1" applyBorder="1" applyAlignment="1" applyProtection="1">
      <alignment horizontal="left" vertical="center" wrapText="1"/>
      <protection hidden="1"/>
    </xf>
    <xf numFmtId="169" fontId="17" fillId="0" borderId="18" xfId="0" applyNumberFormat="1" applyFont="1" applyFill="1" applyBorder="1" applyAlignment="1" applyProtection="1">
      <alignment horizontal="center" vertical="center" wrapText="1"/>
      <protection hidden="1"/>
    </xf>
    <xf numFmtId="175" fontId="17" fillId="0" borderId="18" xfId="0" applyNumberFormat="1" applyFont="1" applyFill="1" applyBorder="1" applyAlignment="1" applyProtection="1">
      <alignment horizontal="center" vertical="center" wrapText="1"/>
      <protection hidden="1"/>
    </xf>
    <xf numFmtId="175" fontId="17" fillId="0" borderId="15" xfId="0" applyNumberFormat="1" applyFont="1" applyFill="1" applyBorder="1" applyAlignment="1" applyProtection="1">
      <alignment horizontal="center" vertical="center" wrapText="1"/>
      <protection hidden="1"/>
    </xf>
    <xf numFmtId="169" fontId="1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7" fillId="0" borderId="30" xfId="0" applyFont="1" applyBorder="1" applyAlignment="1" applyProtection="1">
      <alignment horizontal="left" vertical="center" wrapText="1"/>
      <protection hidden="1"/>
    </xf>
    <xf numFmtId="0" fontId="17" fillId="0" borderId="31" xfId="0" applyNumberFormat="1" applyFont="1" applyBorder="1" applyAlignment="1" applyProtection="1">
      <alignment vertical="center" wrapText="1"/>
      <protection locked="0"/>
    </xf>
    <xf numFmtId="0" fontId="17" fillId="0" borderId="32" xfId="0" applyFont="1" applyBorder="1" applyAlignment="1" applyProtection="1">
      <alignment vertical="center" wrapText="1"/>
      <protection locked="0"/>
    </xf>
    <xf numFmtId="0" fontId="17" fillId="0" borderId="33" xfId="0" applyFont="1" applyBorder="1" applyAlignment="1" applyProtection="1">
      <alignment vertical="center" wrapText="1"/>
      <protection hidden="1"/>
    </xf>
    <xf numFmtId="0" fontId="17" fillId="0" borderId="3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6" fillId="0" borderId="0" xfId="0" applyNumberFormat="1" applyFont="1" applyFill="1" applyBorder="1" applyAlignment="1">
      <alignment horizontal="center"/>
    </xf>
    <xf numFmtId="169" fontId="11" fillId="0" borderId="0" xfId="0" applyNumberFormat="1" applyFont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 vertical="center" wrapText="1"/>
    </xf>
    <xf numFmtId="169" fontId="15" fillId="0" borderId="0" xfId="0" applyNumberFormat="1" applyFont="1" applyFill="1" applyAlignment="1">
      <alignment horizontal="center"/>
    </xf>
    <xf numFmtId="169" fontId="19" fillId="0" borderId="0" xfId="0" applyNumberFormat="1" applyFont="1" applyFill="1" applyAlignment="1">
      <alignment horizontal="center"/>
    </xf>
    <xf numFmtId="169" fontId="17" fillId="0" borderId="35" xfId="0" applyNumberFormat="1" applyFont="1" applyFill="1" applyBorder="1" applyAlignment="1">
      <alignment horizontal="center"/>
    </xf>
    <xf numFmtId="169" fontId="17" fillId="0" borderId="18" xfId="0" applyNumberFormat="1" applyFont="1" applyFill="1" applyBorder="1" applyAlignment="1">
      <alignment horizontal="center"/>
    </xf>
    <xf numFmtId="169" fontId="17" fillId="0" borderId="15" xfId="0" applyNumberFormat="1" applyFont="1" applyFill="1" applyBorder="1" applyAlignment="1">
      <alignment horizontal="center"/>
    </xf>
    <xf numFmtId="8" fontId="24" fillId="0" borderId="28" xfId="0" applyNumberFormat="1" applyFont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8" fontId="24" fillId="0" borderId="28" xfId="0" applyNumberFormat="1" applyFont="1" applyBorder="1" applyAlignment="1" applyProtection="1">
      <alignment/>
      <protection hidden="1"/>
    </xf>
    <xf numFmtId="8" fontId="24" fillId="0" borderId="0" xfId="0" applyNumberFormat="1" applyFont="1" applyBorder="1" applyAlignment="1" applyProtection="1">
      <alignment/>
      <protection hidden="1"/>
    </xf>
    <xf numFmtId="4" fontId="1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4" fontId="1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7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169" fontId="1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69" fontId="17" fillId="0" borderId="0" xfId="0" applyNumberFormat="1" applyFont="1" applyFill="1" applyBorder="1" applyAlignment="1">
      <alignment/>
    </xf>
    <xf numFmtId="0" fontId="17" fillId="0" borderId="38" xfId="0" applyFont="1" applyBorder="1" applyAlignment="1" applyProtection="1">
      <alignment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169" fontId="24" fillId="0" borderId="0" xfId="0" applyNumberFormat="1" applyFont="1" applyFill="1" applyBorder="1" applyAlignment="1" applyProtection="1">
      <alignment vertical="center" wrapText="1"/>
      <protection locked="0"/>
    </xf>
    <xf numFmtId="169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38" xfId="0" applyNumberFormat="1" applyFont="1" applyBorder="1" applyAlignment="1" applyProtection="1">
      <alignment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8" fontId="24" fillId="0" borderId="18" xfId="0" applyNumberFormat="1" applyFont="1" applyBorder="1" applyAlignment="1" applyProtection="1">
      <alignment horizontal="center" vertical="center" wrapText="1"/>
      <protection hidden="1"/>
    </xf>
    <xf numFmtId="8" fontId="24" fillId="0" borderId="26" xfId="0" applyNumberFormat="1" applyFont="1" applyBorder="1" applyAlignment="1" applyProtection="1">
      <alignment horizontal="center" vertical="center" wrapText="1"/>
      <protection hidden="1"/>
    </xf>
    <xf numFmtId="175" fontId="9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41" xfId="0" applyFont="1" applyFill="1" applyBorder="1" applyAlignment="1" applyProtection="1">
      <alignment/>
      <protection hidden="1"/>
    </xf>
    <xf numFmtId="0" fontId="32" fillId="0" borderId="41" xfId="0" applyFont="1" applyFill="1" applyBorder="1" applyAlignment="1" applyProtection="1">
      <alignment horizontal="right"/>
      <protection hidden="1"/>
    </xf>
    <xf numFmtId="0" fontId="32" fillId="0" borderId="41" xfId="0" applyFont="1" applyFill="1" applyBorder="1" applyAlignment="1" applyProtection="1">
      <alignment horizontal="center" wrapText="1"/>
      <protection hidden="1"/>
    </xf>
    <xf numFmtId="0" fontId="32" fillId="0" borderId="41" xfId="0" applyFont="1" applyFill="1" applyBorder="1" applyAlignment="1" applyProtection="1">
      <alignment/>
      <protection hidden="1"/>
    </xf>
    <xf numFmtId="0" fontId="9" fillId="0" borderId="42" xfId="0" applyFont="1" applyFill="1" applyBorder="1" applyAlignment="1" applyProtection="1">
      <alignment/>
      <protection hidden="1"/>
    </xf>
    <xf numFmtId="0" fontId="18" fillId="0" borderId="42" xfId="0" applyFont="1" applyFill="1" applyBorder="1" applyAlignment="1" applyProtection="1">
      <alignment/>
      <protection hidden="1"/>
    </xf>
    <xf numFmtId="0" fontId="18" fillId="0" borderId="41" xfId="0" applyFont="1" applyFill="1" applyBorder="1" applyAlignment="1" applyProtection="1">
      <alignment/>
      <protection hidden="1"/>
    </xf>
    <xf numFmtId="0" fontId="30" fillId="0" borderId="41" xfId="0" applyFont="1" applyFill="1" applyBorder="1" applyAlignment="1" applyProtection="1">
      <alignment/>
      <protection hidden="1"/>
    </xf>
    <xf numFmtId="0" fontId="17" fillId="0" borderId="20" xfId="0" applyFont="1" applyFill="1" applyBorder="1" applyAlignment="1" applyProtection="1">
      <alignment vertical="center" wrapText="1"/>
      <protection hidden="1"/>
    </xf>
    <xf numFmtId="0" fontId="17" fillId="0" borderId="27" xfId="0" applyFont="1" applyFill="1" applyBorder="1" applyAlignment="1" applyProtection="1">
      <alignment horizontal="left" vertical="center" wrapText="1"/>
      <protection hidden="1"/>
    </xf>
    <xf numFmtId="0" fontId="17" fillId="0" borderId="20" xfId="0" applyNumberFormat="1" applyFont="1" applyFill="1" applyBorder="1" applyAlignment="1" applyProtection="1">
      <alignment vertical="center" wrapText="1"/>
      <protection hidden="1"/>
    </xf>
    <xf numFmtId="0" fontId="17" fillId="0" borderId="29" xfId="0" applyFont="1" applyFill="1" applyBorder="1" applyAlignment="1" applyProtection="1">
      <alignment horizontal="left" vertical="center" wrapText="1"/>
      <protection hidden="1"/>
    </xf>
    <xf numFmtId="0" fontId="8" fillId="0" borderId="17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34" xfId="0" applyFont="1" applyFill="1" applyBorder="1" applyAlignment="1" applyProtection="1">
      <alignment horizontal="left" vertical="center" wrapText="1"/>
      <protection locked="0"/>
    </xf>
    <xf numFmtId="0" fontId="17" fillId="0" borderId="43" xfId="0" applyFont="1" applyFill="1" applyBorder="1" applyAlignment="1" applyProtection="1">
      <alignment horizontal="left" vertical="center" wrapText="1"/>
      <protection locked="0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44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/>
      <protection locked="0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46" xfId="0" applyFont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Fill="1" applyBorder="1" applyAlignment="1" applyProtection="1">
      <alignment horizontal="left" vertical="center" wrapText="1"/>
      <protection locked="0"/>
    </xf>
    <xf numFmtId="0" fontId="19" fillId="0" borderId="44" xfId="0" applyFont="1" applyFill="1" applyBorder="1" applyAlignment="1" applyProtection="1">
      <alignment horizontal="left" vertical="center" wrapText="1"/>
      <protection locked="0"/>
    </xf>
    <xf numFmtId="0" fontId="19" fillId="0" borderId="40" xfId="0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8" fontId="17" fillId="0" borderId="28" xfId="0" applyNumberFormat="1" applyFont="1" applyBorder="1" applyAlignment="1" applyProtection="1">
      <alignment horizontal="center"/>
      <protection hidden="1"/>
    </xf>
    <xf numFmtId="8" fontId="17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dxfs count="4">
    <dxf>
      <font>
        <b/>
        <i val="0"/>
        <color indexed="12"/>
      </font>
    </dxf>
    <dxf/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8:BD51"/>
  <sheetViews>
    <sheetView showGridLines="0" showRowColHeaders="0" tabSelected="1" showOutlineSymbols="0" zoomScale="60" zoomScaleNormal="60" zoomScalePageLayoutView="0" workbookViewId="0" topLeftCell="A4">
      <selection activeCell="B33" sqref="B33"/>
    </sheetView>
  </sheetViews>
  <sheetFormatPr defaultColWidth="9.140625" defaultRowHeight="12.75"/>
  <cols>
    <col min="1" max="1" width="5.140625" style="4" customWidth="1"/>
    <col min="2" max="2" width="22.140625" style="1" customWidth="1"/>
    <col min="3" max="3" width="29.57421875" style="1" customWidth="1"/>
    <col min="4" max="4" width="67.00390625" style="1" customWidth="1"/>
    <col min="5" max="5" width="9.8515625" style="1" customWidth="1"/>
    <col min="6" max="6" width="9.00390625" style="2" customWidth="1"/>
    <col min="7" max="7" width="22.7109375" style="1" customWidth="1"/>
    <col min="8" max="8" width="18.28125" style="1" customWidth="1"/>
    <col min="9" max="9" width="26.28125" style="1" customWidth="1"/>
    <col min="10" max="10" width="12.140625" style="1" customWidth="1"/>
    <col min="11" max="11" width="21.00390625" style="1" customWidth="1"/>
    <col min="12" max="12" width="9.140625" style="1" customWidth="1"/>
    <col min="13" max="13" width="2.421875" style="1" customWidth="1"/>
    <col min="14" max="15" width="18.140625" style="96" customWidth="1"/>
    <col min="16" max="16" width="13.00390625" style="128" customWidth="1"/>
    <col min="17" max="17" width="13.8515625" style="128" customWidth="1"/>
    <col min="18" max="18" width="9.140625" style="128" customWidth="1"/>
    <col min="19" max="19" width="5.8515625" style="128" bestFit="1" customWidth="1"/>
    <col min="20" max="21" width="9.140625" style="128" customWidth="1"/>
    <col min="22" max="22" width="16.7109375" style="128" customWidth="1"/>
    <col min="23" max="28" width="9.140625" style="128" customWidth="1"/>
    <col min="29" max="29" width="20.8515625" style="128" customWidth="1"/>
    <col min="30" max="30" width="19.140625" style="128" customWidth="1"/>
    <col min="31" max="39" width="9.140625" style="128" customWidth="1"/>
    <col min="40" max="56" width="9.140625" style="76" customWidth="1"/>
    <col min="57" max="16384" width="9.140625" style="1" customWidth="1"/>
  </cols>
  <sheetData>
    <row r="1" ht="20.25"/>
    <row r="2" ht="20.25"/>
    <row r="3" ht="20.25"/>
    <row r="4" ht="20.25"/>
    <row r="5" ht="20.25"/>
    <row r="6" ht="18.75" customHeight="1"/>
    <row r="7" ht="20.25"/>
    <row r="8" spans="1:56" s="15" customFormat="1" ht="30" customHeight="1">
      <c r="A8" s="13"/>
      <c r="B8" s="158" t="s">
        <v>8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89"/>
      <c r="N8" s="97"/>
      <c r="O8" s="97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</row>
    <row r="9" spans="2:11" ht="11.25" customHeight="1">
      <c r="B9" s="6"/>
      <c r="C9" s="6"/>
      <c r="D9" s="6"/>
      <c r="E9" s="7"/>
      <c r="F9" s="7"/>
      <c r="G9" s="7"/>
      <c r="H9" s="7"/>
      <c r="I9" s="7"/>
      <c r="J9" s="7"/>
      <c r="K9" s="7"/>
    </row>
    <row r="10" spans="1:56" s="15" customFormat="1" ht="24" customHeight="1">
      <c r="A10" s="13"/>
      <c r="B10" s="17" t="s">
        <v>7</v>
      </c>
      <c r="C10" s="17"/>
      <c r="D10" s="17"/>
      <c r="E10" s="17"/>
      <c r="F10" s="16"/>
      <c r="G10" s="14"/>
      <c r="H10" s="14"/>
      <c r="I10" s="14"/>
      <c r="J10" s="14"/>
      <c r="K10" s="14"/>
      <c r="N10" s="98"/>
      <c r="O10" s="98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</row>
    <row r="11" spans="2:11" ht="9.75" customHeight="1" thickBot="1">
      <c r="B11" s="8"/>
      <c r="C11" s="8"/>
      <c r="D11" s="8"/>
      <c r="E11" s="8"/>
      <c r="F11" s="5"/>
      <c r="G11" s="3"/>
      <c r="H11" s="3"/>
      <c r="I11" s="3"/>
      <c r="J11" s="3"/>
      <c r="K11" s="3"/>
    </row>
    <row r="12" spans="2:13" ht="33.75" customHeight="1">
      <c r="B12" s="152" t="s">
        <v>0</v>
      </c>
      <c r="C12" s="153"/>
      <c r="D12" s="164"/>
      <c r="E12" s="165"/>
      <c r="F12" s="165"/>
      <c r="G12" s="165"/>
      <c r="H12" s="165"/>
      <c r="I12" s="165"/>
      <c r="J12" s="165"/>
      <c r="K12" s="165"/>
      <c r="L12" s="166"/>
      <c r="M12" s="90"/>
    </row>
    <row r="13" spans="2:17" ht="33.75" customHeight="1" thickBot="1">
      <c r="B13" s="162" t="s">
        <v>27</v>
      </c>
      <c r="C13" s="163"/>
      <c r="D13" s="167"/>
      <c r="E13" s="168"/>
      <c r="F13" s="168"/>
      <c r="G13" s="168"/>
      <c r="H13" s="168"/>
      <c r="I13" s="168"/>
      <c r="J13" s="168"/>
      <c r="K13" s="168"/>
      <c r="L13" s="169"/>
      <c r="M13" s="91"/>
      <c r="N13" s="99"/>
      <c r="O13" s="99"/>
      <c r="P13" s="136"/>
      <c r="Q13" s="129"/>
    </row>
    <row r="14" spans="2:17" ht="33.75" customHeight="1" thickBot="1">
      <c r="B14" s="154" t="s">
        <v>5</v>
      </c>
      <c r="C14" s="155"/>
      <c r="D14" s="159"/>
      <c r="E14" s="160"/>
      <c r="F14" s="161"/>
      <c r="G14" s="41" t="s">
        <v>26</v>
      </c>
      <c r="H14" s="170"/>
      <c r="I14" s="171"/>
      <c r="J14" s="171"/>
      <c r="K14" s="171"/>
      <c r="L14" s="172"/>
      <c r="M14" s="90"/>
      <c r="N14" s="99"/>
      <c r="O14" s="99"/>
      <c r="Q14" s="129"/>
    </row>
    <row r="15" spans="1:56" s="15" customFormat="1" ht="30" customHeight="1">
      <c r="A15" s="13"/>
      <c r="B15" s="17" t="s">
        <v>9</v>
      </c>
      <c r="C15" s="17"/>
      <c r="D15" s="17"/>
      <c r="E15" s="17"/>
      <c r="F15" s="16"/>
      <c r="G15" s="14"/>
      <c r="H15" s="14"/>
      <c r="I15" s="14"/>
      <c r="J15" s="14"/>
      <c r="K15" s="14"/>
      <c r="N15" s="98"/>
      <c r="O15" s="98"/>
      <c r="P15" s="137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</row>
    <row r="16" spans="2:11" ht="9.75" customHeight="1" thickBot="1">
      <c r="B16" s="8"/>
      <c r="C16" s="8"/>
      <c r="D16" s="8"/>
      <c r="E16" s="8"/>
      <c r="F16" s="5"/>
      <c r="G16" s="3"/>
      <c r="H16" s="3"/>
      <c r="I16" s="3"/>
      <c r="J16" s="3"/>
      <c r="K16" s="3"/>
    </row>
    <row r="17" spans="2:13" ht="31.5" customHeight="1">
      <c r="B17" s="152" t="s">
        <v>0</v>
      </c>
      <c r="C17" s="153"/>
      <c r="D17" s="164"/>
      <c r="E17" s="173"/>
      <c r="F17" s="173"/>
      <c r="G17" s="173"/>
      <c r="H17" s="173"/>
      <c r="I17" s="173"/>
      <c r="J17" s="173"/>
      <c r="K17" s="173"/>
      <c r="L17" s="174"/>
      <c r="M17" s="92"/>
    </row>
    <row r="18" spans="2:13" ht="30.75" customHeight="1" thickBot="1">
      <c r="B18" s="154" t="s">
        <v>1</v>
      </c>
      <c r="C18" s="155"/>
      <c r="D18" s="159"/>
      <c r="E18" s="160"/>
      <c r="F18" s="160"/>
      <c r="G18" s="160"/>
      <c r="H18" s="160"/>
      <c r="I18" s="160"/>
      <c r="J18" s="160"/>
      <c r="K18" s="160"/>
      <c r="L18" s="161"/>
      <c r="M18" s="90"/>
    </row>
    <row r="19" ht="18" customHeight="1" thickBot="1">
      <c r="F19" s="1"/>
    </row>
    <row r="20" spans="1:56" s="19" customFormat="1" ht="30" customHeight="1">
      <c r="A20" s="18"/>
      <c r="B20" s="156" t="s">
        <v>11</v>
      </c>
      <c r="C20" s="180" t="s">
        <v>32</v>
      </c>
      <c r="D20" s="156" t="s">
        <v>2</v>
      </c>
      <c r="E20" s="175" t="s">
        <v>3</v>
      </c>
      <c r="F20" s="176"/>
      <c r="G20" s="156" t="s">
        <v>28</v>
      </c>
      <c r="H20" s="156" t="s">
        <v>29</v>
      </c>
      <c r="I20" s="106"/>
      <c r="J20" s="107"/>
      <c r="K20" s="107"/>
      <c r="L20" s="120"/>
      <c r="N20" s="100"/>
      <c r="O20" s="10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</row>
    <row r="21" spans="1:56" s="19" customFormat="1" ht="21.75" customHeight="1" thickBot="1">
      <c r="A21" s="18"/>
      <c r="B21" s="157"/>
      <c r="C21" s="181"/>
      <c r="D21" s="157"/>
      <c r="E21" s="177"/>
      <c r="F21" s="182"/>
      <c r="G21" s="157"/>
      <c r="H21" s="157"/>
      <c r="I21" s="106"/>
      <c r="J21" s="107"/>
      <c r="K21" s="107"/>
      <c r="L21" s="120"/>
      <c r="N21" s="100"/>
      <c r="O21" s="10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</row>
    <row r="22" spans="1:56" s="35" customFormat="1" ht="22.5" customHeight="1">
      <c r="A22" s="33"/>
      <c r="B22" s="43"/>
      <c r="C22" s="44"/>
      <c r="D22" s="45"/>
      <c r="E22" s="82"/>
      <c r="F22" s="83"/>
      <c r="G22" s="46"/>
      <c r="H22" s="135">
        <f aca="true" t="shared" si="0" ref="H22:H27">IF(G22="","",(IF(G22&lt;=6.68,(G22-0.94)/1.1475,IF(G22&lt;=9.97,(G22-1.95)/1.146,IF(G22&lt;=14.1,(G22-2.66)/1.1439,IF(G22&lt;=26.96,(G22-4.17)/1.1393,IF(G22&lt;=64.58,(G22-8)/1.1316,(G22-12.73)/1.1051)))))))</f>
      </c>
      <c r="I22" s="105"/>
      <c r="J22" s="34"/>
      <c r="K22" s="119"/>
      <c r="L22" s="121"/>
      <c r="N22" s="101"/>
      <c r="O22" s="10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</row>
    <row r="23" spans="1:56" s="35" customFormat="1" ht="22.5" customHeight="1">
      <c r="A23" s="33"/>
      <c r="B23" s="47"/>
      <c r="C23" s="48"/>
      <c r="D23" s="49">
        <f>IF(C23="","",$D$22)</f>
      </c>
      <c r="E23" s="84">
        <f>IF(C23="","",$E$22)</f>
      </c>
      <c r="F23" s="81">
        <f>IF(C23="","",$F$22)</f>
      </c>
      <c r="G23" s="51"/>
      <c r="H23" s="134">
        <f t="shared" si="0"/>
      </c>
      <c r="I23" s="108"/>
      <c r="J23" s="109"/>
      <c r="K23" s="119"/>
      <c r="L23" s="121"/>
      <c r="N23" s="101"/>
      <c r="O23" s="10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</row>
    <row r="24" spans="1:56" s="35" customFormat="1" ht="22.5" customHeight="1">
      <c r="A24" s="33"/>
      <c r="B24" s="47"/>
      <c r="C24" s="48"/>
      <c r="D24" s="49">
        <f>IF(C24="","",$D$22)</f>
      </c>
      <c r="E24" s="84">
        <f>IF(C24="","",$E$22)</f>
      </c>
      <c r="F24" s="81">
        <f>IF(C24="","",$F$22)</f>
      </c>
      <c r="G24" s="51"/>
      <c r="H24" s="134">
        <f t="shared" si="0"/>
      </c>
      <c r="I24" s="108"/>
      <c r="J24" s="109"/>
      <c r="K24" s="119"/>
      <c r="L24" s="121"/>
      <c r="N24" s="101"/>
      <c r="O24" s="10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</row>
    <row r="25" spans="1:56" s="35" customFormat="1" ht="22.5" customHeight="1">
      <c r="A25" s="33"/>
      <c r="B25" s="47"/>
      <c r="C25" s="48"/>
      <c r="D25" s="49">
        <f>IF(C25="","",$D$22)</f>
      </c>
      <c r="E25" s="84">
        <f>IF(C25="","",$E$22)</f>
      </c>
      <c r="F25" s="81">
        <f>IF(C25="","",$F$22)</f>
      </c>
      <c r="G25" s="51"/>
      <c r="H25" s="134">
        <f t="shared" si="0"/>
      </c>
      <c r="I25" s="108"/>
      <c r="J25" s="109"/>
      <c r="K25" s="119"/>
      <c r="L25" s="121"/>
      <c r="N25" s="101"/>
      <c r="O25" s="10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</row>
    <row r="26" spans="1:56" s="35" customFormat="1" ht="22.5" customHeight="1">
      <c r="A26" s="33"/>
      <c r="B26" s="52"/>
      <c r="C26" s="48"/>
      <c r="D26" s="49">
        <f>IF(C26="","",$D$22)</f>
      </c>
      <c r="E26" s="84">
        <f>IF(C26="","",$E$22)</f>
      </c>
      <c r="F26" s="81">
        <f>IF(C26="","",$F$22)</f>
      </c>
      <c r="G26" s="51"/>
      <c r="H26" s="134">
        <f t="shared" si="0"/>
      </c>
      <c r="I26" s="108"/>
      <c r="J26" s="109"/>
      <c r="K26" s="119"/>
      <c r="L26" s="121"/>
      <c r="N26" s="101"/>
      <c r="O26" s="10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</row>
    <row r="27" spans="1:56" s="35" customFormat="1" ht="22.5" customHeight="1">
      <c r="A27" s="33"/>
      <c r="B27" s="47"/>
      <c r="C27" s="53"/>
      <c r="D27" s="54">
        <f>IF(C27="","",$D$22)</f>
      </c>
      <c r="E27" s="84">
        <f>IF(C27="","",$E$22)</f>
      </c>
      <c r="F27" s="81">
        <f>IF(C27="","",$F$22)</f>
      </c>
      <c r="G27" s="55"/>
      <c r="H27" s="134">
        <f t="shared" si="0"/>
      </c>
      <c r="I27" s="108"/>
      <c r="J27" s="109"/>
      <c r="K27" s="119"/>
      <c r="L27" s="121"/>
      <c r="N27" s="188" t="s">
        <v>39</v>
      </c>
      <c r="O27" s="188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</row>
    <row r="28" spans="1:56" s="21" customFormat="1" ht="9" customHeight="1" thickBot="1">
      <c r="A28" s="20"/>
      <c r="B28" s="22"/>
      <c r="C28" s="22"/>
      <c r="D28" s="85"/>
      <c r="E28" s="40"/>
      <c r="F28" s="29"/>
      <c r="G28" s="32"/>
      <c r="H28" s="102"/>
      <c r="I28" s="186"/>
      <c r="J28" s="187"/>
      <c r="K28" s="118"/>
      <c r="L28" s="61"/>
      <c r="N28" s="188"/>
      <c r="O28" s="188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</row>
    <row r="29" spans="1:56" s="15" customFormat="1" ht="30" customHeight="1">
      <c r="A29" s="13"/>
      <c r="B29" s="183" t="s">
        <v>25</v>
      </c>
      <c r="C29" s="183"/>
      <c r="D29" s="183"/>
      <c r="E29" s="183"/>
      <c r="F29" s="183"/>
      <c r="G29" s="183"/>
      <c r="H29" s="183"/>
      <c r="I29" s="183"/>
      <c r="J29" s="183"/>
      <c r="K29" s="14"/>
      <c r="L29" s="111"/>
      <c r="M29" s="111"/>
      <c r="N29" s="188"/>
      <c r="O29" s="18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29"/>
      <c r="AF29" s="129"/>
      <c r="AG29" s="129"/>
      <c r="AH29" s="129"/>
      <c r="AI29" s="129"/>
      <c r="AJ29" s="129"/>
      <c r="AK29" s="129"/>
      <c r="AL29" s="129"/>
      <c r="AM29" s="129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</row>
    <row r="30" spans="2:30" ht="9.75" customHeight="1" thickBot="1">
      <c r="B30" s="8"/>
      <c r="C30" s="8"/>
      <c r="D30" s="8"/>
      <c r="E30" s="8"/>
      <c r="F30" s="5"/>
      <c r="G30" s="3"/>
      <c r="H30" s="3"/>
      <c r="I30" s="3"/>
      <c r="J30" s="3"/>
      <c r="K30" s="11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</row>
    <row r="31" spans="2:31" ht="27" customHeight="1">
      <c r="B31" s="156" t="s">
        <v>12</v>
      </c>
      <c r="C31" s="156" t="s">
        <v>32</v>
      </c>
      <c r="D31" s="156" t="s">
        <v>2</v>
      </c>
      <c r="E31" s="175" t="s">
        <v>3</v>
      </c>
      <c r="F31" s="176"/>
      <c r="G31" s="156" t="s">
        <v>30</v>
      </c>
      <c r="H31" s="156" t="s">
        <v>36</v>
      </c>
      <c r="I31" s="156" t="s">
        <v>35</v>
      </c>
      <c r="J31" s="156" t="s">
        <v>4</v>
      </c>
      <c r="K31" s="156" t="s">
        <v>6</v>
      </c>
      <c r="L31" s="107"/>
      <c r="M31" s="93"/>
      <c r="N31" s="156" t="s">
        <v>37</v>
      </c>
      <c r="O31" s="156" t="s">
        <v>38</v>
      </c>
      <c r="P31" s="179" t="s">
        <v>15</v>
      </c>
      <c r="Q31" s="179"/>
      <c r="R31" s="179"/>
      <c r="S31" s="179"/>
      <c r="T31" s="179"/>
      <c r="U31" s="179"/>
      <c r="V31" s="140"/>
      <c r="W31" s="179" t="s">
        <v>17</v>
      </c>
      <c r="X31" s="179"/>
      <c r="Y31" s="179"/>
      <c r="Z31" s="179"/>
      <c r="AA31" s="179"/>
      <c r="AB31" s="179"/>
      <c r="AC31" s="140"/>
      <c r="AD31" s="140"/>
      <c r="AE31" s="9"/>
    </row>
    <row r="32" spans="1:31" ht="35.25" customHeight="1" thickBot="1">
      <c r="A32" s="9">
        <f>COUNT(#REF!)</f>
        <v>0</v>
      </c>
      <c r="B32" s="157"/>
      <c r="C32" s="157"/>
      <c r="D32" s="157"/>
      <c r="E32" s="177"/>
      <c r="F32" s="178"/>
      <c r="G32" s="157"/>
      <c r="H32" s="157"/>
      <c r="I32" s="157"/>
      <c r="J32" s="157"/>
      <c r="K32" s="157"/>
      <c r="L32" s="107"/>
      <c r="M32" s="93"/>
      <c r="N32" s="157"/>
      <c r="O32" s="157"/>
      <c r="P32" s="141" t="s">
        <v>19</v>
      </c>
      <c r="Q32" s="141" t="s">
        <v>20</v>
      </c>
      <c r="R32" s="141" t="s">
        <v>21</v>
      </c>
      <c r="S32" s="141" t="s">
        <v>22</v>
      </c>
      <c r="T32" s="141" t="s">
        <v>23</v>
      </c>
      <c r="U32" s="141" t="s">
        <v>24</v>
      </c>
      <c r="V32" s="142" t="s">
        <v>16</v>
      </c>
      <c r="W32" s="143">
        <v>21</v>
      </c>
      <c r="X32" s="143">
        <v>22</v>
      </c>
      <c r="Y32" s="143">
        <v>23</v>
      </c>
      <c r="Z32" s="143">
        <v>24</v>
      </c>
      <c r="AA32" s="143">
        <v>25</v>
      </c>
      <c r="AB32" s="143">
        <v>26</v>
      </c>
      <c r="AC32" s="142" t="s">
        <v>18</v>
      </c>
      <c r="AD32" s="143" t="s">
        <v>14</v>
      </c>
      <c r="AE32" s="9"/>
    </row>
    <row r="33" spans="1:56" s="35" customFormat="1" ht="22.5" customHeight="1">
      <c r="A33"/>
      <c r="B33" s="43"/>
      <c r="C33" s="57"/>
      <c r="D33" s="58">
        <f>IF(C33="","",$D$22)</f>
      </c>
      <c r="E33" s="122"/>
      <c r="F33" s="123">
        <f aca="true" t="shared" si="1" ref="F33:F38">IF(E33="","",$F$22)</f>
      </c>
      <c r="G33" s="59">
        <f aca="true" t="shared" si="2" ref="G33:G38">IF(C33&lt;&gt;"",VLOOKUP(AD33,$C$22:$G$27,5,FALSE)*0.5,"")</f>
      </c>
      <c r="H33" s="110">
        <f aca="true" t="shared" si="3" ref="H33:H38">IF(C33&lt;&gt;"",E33/$E$22,"")</f>
      </c>
      <c r="I33" s="60">
        <f aca="true" t="shared" si="4" ref="I33:I38">IF(C33&lt;&gt;"",C33/AD33,"")</f>
      </c>
      <c r="J33" s="60">
        <f aca="true" t="shared" si="5" ref="J33:J38">IF(I33="","",IF(I33&lt;1/3,1.05,IF(I33&lt;1,0.985+0.015/I33,IF(I33=1,1,IF(I33&lt;=3,1.015-0.015*I33,0.95)))))</f>
      </c>
      <c r="K33" s="59">
        <f aca="true" t="shared" si="6" ref="K33:K38">IF(C33&lt;&gt;"",ROUND(G33*I33*J33*H33,3),"")</f>
      </c>
      <c r="L33" s="124"/>
      <c r="M33" s="94"/>
      <c r="N33" s="104">
        <f aca="true" t="shared" si="7" ref="N33:N38">IF(C33&lt;&gt;"",VLOOKUP(AD33,$C$22:$G$27,5,FALSE)*0.2,"")</f>
      </c>
      <c r="O33" s="104">
        <f aca="true" t="shared" si="8" ref="O33:O38">IF(C33&lt;&gt;"",ROUND(N33*H33*I33*J33,3),"")</f>
      </c>
      <c r="P33" s="144">
        <f>IF($C33&lt;&gt;"",IF($C22&lt;&gt;"",ABS($C33-$C22),""),"")</f>
      </c>
      <c r="Q33" s="140">
        <f>IF($C33&lt;&gt;"",IF($C23&lt;&gt;"",ABS($C33-$C23),""),"")</f>
      </c>
      <c r="R33" s="140">
        <f>IF($C33&lt;&gt;"",IF($C24&lt;&gt;"",ABS($C33-$C24),""),"")</f>
      </c>
      <c r="S33" s="140">
        <f>IF($C33&lt;&gt;"",IF($C25&lt;&gt;"",ABS($C33-$C25),""),"")</f>
      </c>
      <c r="T33" s="140">
        <f>IF($C33&lt;&gt;"",IF($C26&lt;&gt;"",ABS($C33-$C26),""),"")</f>
      </c>
      <c r="U33" s="140">
        <f>IF($C33&lt;&gt;"",IF($C27&lt;&gt;"",ABS($C33-$C27),""),"")</f>
      </c>
      <c r="V33" s="140">
        <f aca="true" t="shared" si="9" ref="V33:V38">MIN(P33,Q33,R33,S33,T33,U33)</f>
        <v>0</v>
      </c>
      <c r="W33" s="140">
        <f aca="true" t="shared" si="10" ref="W33:W38">IF($V33=$P33,$C$22,"")</f>
      </c>
      <c r="X33" s="140">
        <f aca="true" t="shared" si="11" ref="X33:X38">IF($V33=$Q33,$C$23,"")</f>
      </c>
      <c r="Y33" s="140">
        <f aca="true" t="shared" si="12" ref="Y33:Y38">IF($V33=$R33,$C$24,"")</f>
      </c>
      <c r="Z33" s="140">
        <f aca="true" t="shared" si="13" ref="Z33:Z38">IF($V33=$S33,$C$25,"")</f>
      </c>
      <c r="AA33" s="140">
        <f aca="true" t="shared" si="14" ref="AA33:AA38">IF($V33=$T33,$C$26,"")</f>
      </c>
      <c r="AB33" s="140">
        <f aca="true" t="shared" si="15" ref="AB33:AB38">IF($V33=$U33,$C$27,"")</f>
      </c>
      <c r="AC33" s="140">
        <f aca="true" t="shared" si="16" ref="AC33:AC38">MIN(W33,X33,Y33,Z33,AA33,AB33)</f>
        <v>0</v>
      </c>
      <c r="AD33" s="140">
        <f aca="true" t="shared" si="17" ref="AD33:AD38">IF(AC33=W33,$C$22,IF(AC33=X33,$C$23,IF(AC33=Y33,$C$24,IF(AC33=Z33,$C$25,IF(AC33=AA33,$C$26,$C$27)))))</f>
        <v>0</v>
      </c>
      <c r="AE33" s="36"/>
      <c r="AF33" s="131"/>
      <c r="AG33" s="131"/>
      <c r="AH33" s="131"/>
      <c r="AI33" s="131"/>
      <c r="AJ33" s="131"/>
      <c r="AK33" s="131"/>
      <c r="AL33" s="131"/>
      <c r="AM33" s="131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</row>
    <row r="34" spans="1:56" s="35" customFormat="1" ht="22.5" customHeight="1">
      <c r="A34" s="34"/>
      <c r="B34" s="47"/>
      <c r="C34" s="57"/>
      <c r="D34" s="62">
        <f>IF(C34="","",$D$33)</f>
      </c>
      <c r="E34" s="63">
        <f>IF(C34="","",$E$33)</f>
      </c>
      <c r="F34" s="64">
        <f t="shared" si="1"/>
      </c>
      <c r="G34" s="59">
        <f t="shared" si="2"/>
      </c>
      <c r="H34" s="110">
        <f t="shared" si="3"/>
      </c>
      <c r="I34" s="60">
        <f t="shared" si="4"/>
      </c>
      <c r="J34" s="60">
        <f t="shared" si="5"/>
      </c>
      <c r="K34" s="59">
        <f t="shared" si="6"/>
      </c>
      <c r="L34" s="124"/>
      <c r="M34" s="94"/>
      <c r="N34" s="103">
        <f t="shared" si="7"/>
      </c>
      <c r="O34" s="103">
        <f t="shared" si="8"/>
      </c>
      <c r="P34" s="144">
        <f>IF($C34&lt;&gt;"",IF($C22&lt;&gt;"",ABS($C34-$C22),""),"")</f>
      </c>
      <c r="Q34" s="140">
        <f>IF($C34&lt;&gt;"",IF($C23&lt;&gt;"",ABS($C34-$C23),""),"")</f>
      </c>
      <c r="R34" s="140">
        <f>IF($C34&lt;&gt;"",IF($C24&lt;&gt;"",ABS($C34-$C24),""),"")</f>
      </c>
      <c r="S34" s="140">
        <f>IF($C34&lt;&gt;"",IF($C25&lt;&gt;"",ABS($C34-$C25),""),"")</f>
      </c>
      <c r="T34" s="140">
        <f>IF($C34&lt;&gt;"",IF($C26&lt;&gt;"",ABS($C34-$C26),""),"")</f>
      </c>
      <c r="U34" s="140">
        <f>IF($C34&lt;&gt;"",IF($C27&lt;&gt;"",ABS($C34-$C27),""),"")</f>
      </c>
      <c r="V34" s="140">
        <f t="shared" si="9"/>
        <v>0</v>
      </c>
      <c r="W34" s="140">
        <f t="shared" si="10"/>
      </c>
      <c r="X34" s="140">
        <f t="shared" si="11"/>
      </c>
      <c r="Y34" s="140">
        <f t="shared" si="12"/>
      </c>
      <c r="Z34" s="140">
        <f t="shared" si="13"/>
      </c>
      <c r="AA34" s="140">
        <f t="shared" si="14"/>
      </c>
      <c r="AB34" s="140">
        <f t="shared" si="15"/>
      </c>
      <c r="AC34" s="140">
        <f t="shared" si="16"/>
        <v>0</v>
      </c>
      <c r="AD34" s="140">
        <f t="shared" si="17"/>
        <v>0</v>
      </c>
      <c r="AE34" s="86"/>
      <c r="AF34" s="133"/>
      <c r="AG34" s="133"/>
      <c r="AH34" s="133"/>
      <c r="AI34" s="133"/>
      <c r="AJ34" s="133"/>
      <c r="AK34" s="133"/>
      <c r="AL34" s="133"/>
      <c r="AM34" s="133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</row>
    <row r="35" spans="1:56" s="35" customFormat="1" ht="22.5" customHeight="1">
      <c r="A35" s="34"/>
      <c r="B35" s="47"/>
      <c r="C35" s="57"/>
      <c r="D35" s="62">
        <f>IF(C35="","",$D$33)</f>
      </c>
      <c r="E35" s="63">
        <f>IF(C35="","",$E$33)</f>
      </c>
      <c r="F35" s="64">
        <f t="shared" si="1"/>
      </c>
      <c r="G35" s="59">
        <f t="shared" si="2"/>
      </c>
      <c r="H35" s="110">
        <f t="shared" si="3"/>
      </c>
      <c r="I35" s="60">
        <f t="shared" si="4"/>
      </c>
      <c r="J35" s="60">
        <f t="shared" si="5"/>
      </c>
      <c r="K35" s="59">
        <f t="shared" si="6"/>
      </c>
      <c r="L35" s="124"/>
      <c r="M35" s="94"/>
      <c r="N35" s="103">
        <f t="shared" si="7"/>
      </c>
      <c r="O35" s="103">
        <f t="shared" si="8"/>
      </c>
      <c r="P35" s="144">
        <f>IF($C35&lt;&gt;"",IF($C22&lt;&gt;"",ABS($C35-$C22),""),"")</f>
      </c>
      <c r="Q35" s="140">
        <f>IF($C35&lt;&gt;"",IF($C23&lt;&gt;"",ABS($C35-$C23),""),"")</f>
      </c>
      <c r="R35" s="140">
        <f>IF($C35&lt;&gt;"",IF($C24&lt;&gt;"",ABS($C35-$C24),""),"")</f>
      </c>
      <c r="S35" s="140">
        <f>IF($C35&lt;&gt;"",IF($C25&lt;&gt;"",ABS($C35-$C25),""),"")</f>
      </c>
      <c r="T35" s="140">
        <f>IF($C35&lt;&gt;"",IF($C26&lt;&gt;"",ABS($C35-$C26),""),"")</f>
      </c>
      <c r="U35" s="140">
        <f>IF($C35&lt;&gt;"",IF($C27&lt;&gt;"",ABS($C35-$C27),""),"")</f>
      </c>
      <c r="V35" s="140">
        <f t="shared" si="9"/>
        <v>0</v>
      </c>
      <c r="W35" s="140">
        <f t="shared" si="10"/>
      </c>
      <c r="X35" s="140">
        <f t="shared" si="11"/>
      </c>
      <c r="Y35" s="140">
        <f t="shared" si="12"/>
      </c>
      <c r="Z35" s="140">
        <f t="shared" si="13"/>
      </c>
      <c r="AA35" s="140">
        <f t="shared" si="14"/>
      </c>
      <c r="AB35" s="140">
        <f t="shared" si="15"/>
      </c>
      <c r="AC35" s="140">
        <f t="shared" si="16"/>
        <v>0</v>
      </c>
      <c r="AD35" s="140">
        <f t="shared" si="17"/>
        <v>0</v>
      </c>
      <c r="AE35" s="36"/>
      <c r="AF35" s="131"/>
      <c r="AG35" s="131"/>
      <c r="AH35" s="131"/>
      <c r="AI35" s="131"/>
      <c r="AJ35" s="131"/>
      <c r="AK35" s="131"/>
      <c r="AL35" s="131"/>
      <c r="AM35" s="131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</row>
    <row r="36" spans="1:56" s="35" customFormat="1" ht="22.5" customHeight="1">
      <c r="A36" s="34"/>
      <c r="B36" s="47"/>
      <c r="C36" s="65"/>
      <c r="D36" s="62">
        <f>IF(C36="","",$D$33)</f>
      </c>
      <c r="E36" s="148">
        <f>IF(C36="","",$E$33)</f>
      </c>
      <c r="F36" s="149">
        <f t="shared" si="1"/>
      </c>
      <c r="G36" s="59">
        <f t="shared" si="2"/>
      </c>
      <c r="H36" s="110">
        <f t="shared" si="3"/>
      </c>
      <c r="I36" s="60">
        <f t="shared" si="4"/>
      </c>
      <c r="J36" s="60">
        <f t="shared" si="5"/>
      </c>
      <c r="K36" s="59">
        <f t="shared" si="6"/>
      </c>
      <c r="L36" s="124"/>
      <c r="M36" s="94"/>
      <c r="N36" s="103">
        <f t="shared" si="7"/>
      </c>
      <c r="O36" s="103">
        <f t="shared" si="8"/>
      </c>
      <c r="P36" s="144">
        <f>IF($C36&lt;&gt;"",IF($C22&lt;&gt;"",ABS($C36-$C22),""),"")</f>
      </c>
      <c r="Q36" s="140">
        <f>IF($C36&lt;&gt;"",IF($C23&lt;&gt;"",ABS($C36-$C23),""),"")</f>
      </c>
      <c r="R36" s="140">
        <f>IF($C36&lt;&gt;"",IF($C24&lt;&gt;"",ABS($C36-$C24),""),"")</f>
      </c>
      <c r="S36" s="140">
        <f>IF($C36&lt;&gt;"",IF($C25&lt;&gt;"",ABS($C36-$C25),""),"")</f>
      </c>
      <c r="T36" s="140">
        <f>IF($C36&lt;&gt;"",IF($C26&lt;&gt;"",ABS($C36-$C26),""),"")</f>
      </c>
      <c r="U36" s="140">
        <f>IF($C36&lt;&gt;"",IF($C27&lt;&gt;"",ABS($C36-$C27),""),"")</f>
      </c>
      <c r="V36" s="140">
        <f t="shared" si="9"/>
        <v>0</v>
      </c>
      <c r="W36" s="140">
        <f t="shared" si="10"/>
      </c>
      <c r="X36" s="140">
        <f t="shared" si="11"/>
      </c>
      <c r="Y36" s="140">
        <f t="shared" si="12"/>
      </c>
      <c r="Z36" s="140">
        <f t="shared" si="13"/>
      </c>
      <c r="AA36" s="140">
        <f t="shared" si="14"/>
      </c>
      <c r="AB36" s="140">
        <f t="shared" si="15"/>
      </c>
      <c r="AC36" s="140">
        <f t="shared" si="16"/>
        <v>0</v>
      </c>
      <c r="AD36" s="140">
        <f t="shared" si="17"/>
        <v>0</v>
      </c>
      <c r="AE36" s="86"/>
      <c r="AF36" s="133"/>
      <c r="AG36" s="133"/>
      <c r="AH36" s="133"/>
      <c r="AI36" s="133"/>
      <c r="AJ36" s="133"/>
      <c r="AK36" s="133"/>
      <c r="AL36" s="133"/>
      <c r="AM36" s="133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</row>
    <row r="37" spans="1:56" s="35" customFormat="1" ht="22.5" customHeight="1">
      <c r="A37" s="34"/>
      <c r="B37" s="52"/>
      <c r="C37" s="56"/>
      <c r="D37" s="62">
        <f>IF(C37="","",$D$33)</f>
      </c>
      <c r="E37" s="63">
        <f>IF(C37="","",$E$33)</f>
      </c>
      <c r="F37" s="64">
        <f t="shared" si="1"/>
      </c>
      <c r="G37" s="59">
        <f t="shared" si="2"/>
      </c>
      <c r="H37" s="110">
        <f t="shared" si="3"/>
      </c>
      <c r="I37" s="60">
        <f t="shared" si="4"/>
      </c>
      <c r="J37" s="60">
        <f t="shared" si="5"/>
      </c>
      <c r="K37" s="59">
        <f t="shared" si="6"/>
      </c>
      <c r="L37" s="124"/>
      <c r="M37" s="94"/>
      <c r="N37" s="103">
        <f t="shared" si="7"/>
      </c>
      <c r="O37" s="103">
        <f t="shared" si="8"/>
      </c>
      <c r="P37" s="144">
        <f>IF($C37&lt;&gt;"",IF($C22&lt;&gt;"",ABS($C37-$C22),""),"")</f>
      </c>
      <c r="Q37" s="140">
        <f>IF($C37&lt;&gt;"",IF($C23&lt;&gt;"",ABS($C37-$C23),""),"")</f>
      </c>
      <c r="R37" s="140">
        <f>IF($C37&lt;&gt;"",IF($C24&lt;&gt;"",ABS($C37-$C24),""),"")</f>
      </c>
      <c r="S37" s="140">
        <f>IF($C37&lt;&gt;"",IF($C25&lt;&gt;"",ABS($C37-$C25),""),"")</f>
      </c>
      <c r="T37" s="140">
        <f>IF($C37&lt;&gt;"",IF($C26&lt;&gt;"",ABS($C37-$C26),""),"")</f>
      </c>
      <c r="U37" s="140">
        <f>IF($C37&lt;&gt;"",IF($C27&lt;&gt;"",ABS($C37-$C27),""),"")</f>
      </c>
      <c r="V37" s="140">
        <f t="shared" si="9"/>
        <v>0</v>
      </c>
      <c r="W37" s="140">
        <f t="shared" si="10"/>
      </c>
      <c r="X37" s="140">
        <f t="shared" si="11"/>
      </c>
      <c r="Y37" s="140">
        <f t="shared" si="12"/>
      </c>
      <c r="Z37" s="140">
        <f t="shared" si="13"/>
      </c>
      <c r="AA37" s="140">
        <f t="shared" si="14"/>
      </c>
      <c r="AB37" s="140">
        <f t="shared" si="15"/>
      </c>
      <c r="AC37" s="140">
        <f t="shared" si="16"/>
        <v>0</v>
      </c>
      <c r="AD37" s="140">
        <f t="shared" si="17"/>
        <v>0</v>
      </c>
      <c r="AE37" s="36"/>
      <c r="AF37" s="131"/>
      <c r="AG37" s="131"/>
      <c r="AH37" s="131"/>
      <c r="AI37" s="131"/>
      <c r="AJ37" s="131"/>
      <c r="AK37" s="131"/>
      <c r="AL37" s="131"/>
      <c r="AM37" s="131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</row>
    <row r="38" spans="1:56" s="35" customFormat="1" ht="22.5" customHeight="1">
      <c r="A38" s="34"/>
      <c r="B38" s="47"/>
      <c r="C38" s="56"/>
      <c r="D38" s="62">
        <f>IF(C38="","",$D$33)</f>
      </c>
      <c r="E38" s="63">
        <f>IF(C38="","",$E$33)</f>
      </c>
      <c r="F38" s="64">
        <f t="shared" si="1"/>
      </c>
      <c r="G38" s="59">
        <f t="shared" si="2"/>
      </c>
      <c r="H38" s="110">
        <f t="shared" si="3"/>
      </c>
      <c r="I38" s="60">
        <f t="shared" si="4"/>
      </c>
      <c r="J38" s="60">
        <f t="shared" si="5"/>
      </c>
      <c r="K38" s="59">
        <f t="shared" si="6"/>
      </c>
      <c r="L38" s="124"/>
      <c r="M38" s="94"/>
      <c r="N38" s="103">
        <f t="shared" si="7"/>
      </c>
      <c r="O38" s="103">
        <f t="shared" si="8"/>
      </c>
      <c r="P38" s="144">
        <f>IF($C38&lt;&gt;"",IF($C22&lt;&gt;"",ABS($C38-$C22),""),"")</f>
      </c>
      <c r="Q38" s="140">
        <f>IF($C38&lt;&gt;"",IF($C23&lt;&gt;"",ABS($C38-$C23),""),"")</f>
      </c>
      <c r="R38" s="140">
        <f>IF($C38&lt;&gt;"",IF($C24&lt;&gt;"",ABS($C38-$C24),""),"")</f>
      </c>
      <c r="S38" s="140">
        <f>IF($C38&lt;&gt;"",IF($C25&lt;&gt;"",ABS($C38-$C25),""),"")</f>
      </c>
      <c r="T38" s="140">
        <f>IF($C38&lt;&gt;"",IF($C26&lt;&gt;"",ABS($C38-$C26),""),"")</f>
      </c>
      <c r="U38" s="140">
        <f>IF($C38&lt;&gt;"",IF($C27&lt;&gt;"",ABS($C38-$C27),""),"")</f>
      </c>
      <c r="V38" s="140">
        <f t="shared" si="9"/>
        <v>0</v>
      </c>
      <c r="W38" s="140">
        <f t="shared" si="10"/>
      </c>
      <c r="X38" s="140">
        <f t="shared" si="11"/>
      </c>
      <c r="Y38" s="140">
        <f t="shared" si="12"/>
      </c>
      <c r="Z38" s="140">
        <f t="shared" si="13"/>
      </c>
      <c r="AA38" s="140">
        <f t="shared" si="14"/>
      </c>
      <c r="AB38" s="140">
        <f t="shared" si="15"/>
      </c>
      <c r="AC38" s="140">
        <f t="shared" si="16"/>
        <v>0</v>
      </c>
      <c r="AD38" s="140">
        <f t="shared" si="17"/>
        <v>0</v>
      </c>
      <c r="AE38" s="86"/>
      <c r="AF38" s="133"/>
      <c r="AG38" s="133"/>
      <c r="AH38" s="133"/>
      <c r="AI38" s="133"/>
      <c r="AJ38" s="133"/>
      <c r="AK38" s="133"/>
      <c r="AL38" s="133"/>
      <c r="AM38" s="133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</row>
    <row r="39" spans="1:56" s="21" customFormat="1" ht="9" customHeight="1" thickBot="1">
      <c r="A39" s="24"/>
      <c r="B39" s="22"/>
      <c r="C39" s="23"/>
      <c r="D39" s="23"/>
      <c r="E39" s="25"/>
      <c r="F39" s="31"/>
      <c r="G39" s="26"/>
      <c r="H39" s="26"/>
      <c r="I39" s="27"/>
      <c r="J39" s="27"/>
      <c r="K39" s="28"/>
      <c r="L39" s="30"/>
      <c r="M39" s="30"/>
      <c r="N39" s="102"/>
      <c r="O39" s="102"/>
      <c r="P39" s="145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87"/>
      <c r="AF39" s="132"/>
      <c r="AG39" s="132"/>
      <c r="AH39" s="132"/>
      <c r="AI39" s="132"/>
      <c r="AJ39" s="132"/>
      <c r="AK39" s="132"/>
      <c r="AL39" s="132"/>
      <c r="AM39" s="132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</row>
    <row r="40" spans="1:56" s="15" customFormat="1" ht="30" customHeight="1">
      <c r="A40" s="13"/>
      <c r="B40" s="37" t="s">
        <v>10</v>
      </c>
      <c r="C40" s="37"/>
      <c r="D40" s="37"/>
      <c r="E40" s="37"/>
      <c r="F40" s="37"/>
      <c r="G40" s="37"/>
      <c r="H40" s="37"/>
      <c r="I40" s="38"/>
      <c r="J40" s="14"/>
      <c r="K40" s="14"/>
      <c r="L40" s="111"/>
      <c r="M40" s="111"/>
      <c r="N40" s="113"/>
      <c r="O40" s="112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88"/>
      <c r="AF40" s="129"/>
      <c r="AG40" s="129"/>
      <c r="AH40" s="129"/>
      <c r="AI40" s="129"/>
      <c r="AJ40" s="129"/>
      <c r="AK40" s="129"/>
      <c r="AL40" s="129"/>
      <c r="AM40" s="129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</row>
    <row r="41" spans="2:31" ht="15.75" customHeight="1" thickBot="1">
      <c r="B41" s="8"/>
      <c r="C41" s="8"/>
      <c r="D41" s="8"/>
      <c r="E41" s="8"/>
      <c r="F41" s="5"/>
      <c r="G41" s="3"/>
      <c r="H41" s="3"/>
      <c r="I41" s="3"/>
      <c r="J41" s="3"/>
      <c r="K41" s="3"/>
      <c r="L41" s="111"/>
      <c r="M41" s="111"/>
      <c r="N41" s="114"/>
      <c r="O41" s="115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9"/>
    </row>
    <row r="42" spans="2:31" ht="24" customHeight="1">
      <c r="B42" s="184" t="s">
        <v>13</v>
      </c>
      <c r="C42" s="184" t="s">
        <v>32</v>
      </c>
      <c r="D42" s="184" t="s">
        <v>2</v>
      </c>
      <c r="E42" s="184" t="s">
        <v>3</v>
      </c>
      <c r="F42" s="184"/>
      <c r="G42" s="184" t="s">
        <v>31</v>
      </c>
      <c r="H42" s="156" t="s">
        <v>36</v>
      </c>
      <c r="I42" s="156" t="s">
        <v>35</v>
      </c>
      <c r="J42" s="184" t="s">
        <v>4</v>
      </c>
      <c r="K42" s="184" t="s">
        <v>6</v>
      </c>
      <c r="L42" s="107"/>
      <c r="M42" s="93"/>
      <c r="N42" s="156" t="s">
        <v>33</v>
      </c>
      <c r="O42" s="156" t="s">
        <v>34</v>
      </c>
      <c r="P42" s="179" t="s">
        <v>15</v>
      </c>
      <c r="Q42" s="179"/>
      <c r="R42" s="179"/>
      <c r="S42" s="179"/>
      <c r="T42" s="179"/>
      <c r="U42" s="179"/>
      <c r="V42" s="143"/>
      <c r="W42" s="179" t="s">
        <v>17</v>
      </c>
      <c r="X42" s="179"/>
      <c r="Y42" s="179"/>
      <c r="Z42" s="179"/>
      <c r="AA42" s="179"/>
      <c r="AB42" s="179"/>
      <c r="AC42" s="140"/>
      <c r="AD42" s="140"/>
      <c r="AE42" s="9"/>
    </row>
    <row r="43" spans="1:31" ht="39" customHeight="1" thickBot="1">
      <c r="A43" s="9">
        <f>COUNT(#REF!)</f>
        <v>0</v>
      </c>
      <c r="B43" s="185"/>
      <c r="C43" s="185"/>
      <c r="D43" s="185"/>
      <c r="E43" s="185"/>
      <c r="F43" s="185"/>
      <c r="G43" s="185"/>
      <c r="H43" s="157"/>
      <c r="I43" s="157"/>
      <c r="J43" s="185"/>
      <c r="K43" s="185"/>
      <c r="L43" s="107"/>
      <c r="M43" s="93"/>
      <c r="N43" s="157"/>
      <c r="O43" s="157"/>
      <c r="P43" s="141" t="s">
        <v>19</v>
      </c>
      <c r="Q43" s="141" t="s">
        <v>20</v>
      </c>
      <c r="R43" s="141" t="s">
        <v>21</v>
      </c>
      <c r="S43" s="141" t="s">
        <v>22</v>
      </c>
      <c r="T43" s="141" t="s">
        <v>23</v>
      </c>
      <c r="U43" s="141" t="s">
        <v>24</v>
      </c>
      <c r="V43" s="142" t="s">
        <v>16</v>
      </c>
      <c r="W43" s="143">
        <v>21</v>
      </c>
      <c r="X43" s="143">
        <v>22</v>
      </c>
      <c r="Y43" s="143">
        <v>23</v>
      </c>
      <c r="Z43" s="143">
        <v>24</v>
      </c>
      <c r="AA43" s="143">
        <v>25</v>
      </c>
      <c r="AB43" s="143">
        <v>26</v>
      </c>
      <c r="AC43" s="142" t="s">
        <v>18</v>
      </c>
      <c r="AD43" s="143" t="s">
        <v>14</v>
      </c>
      <c r="AE43" s="9"/>
    </row>
    <row r="44" spans="1:56" s="35" customFormat="1" ht="22.5" customHeight="1">
      <c r="A44" s="36"/>
      <c r="B44" s="43"/>
      <c r="C44" s="66"/>
      <c r="D44" s="67"/>
      <c r="E44" s="126"/>
      <c r="F44" s="127"/>
      <c r="G44" s="75">
        <f aca="true" t="shared" si="18" ref="G44:G49">IF(C44&lt;&gt;"",VLOOKUP(AD44,$C$22:$G$27,5,FALSE)*0.75,"")</f>
      </c>
      <c r="H44" s="116">
        <f aca="true" t="shared" si="19" ref="H44:H50">IF(C44&lt;&gt;"",E44/$E$22,"")</f>
      </c>
      <c r="I44" s="68">
        <f aca="true" t="shared" si="20" ref="I44:I49">IF(C44&lt;&gt;"",C44/AD44,"")</f>
      </c>
      <c r="J44" s="74">
        <f aca="true" t="shared" si="21" ref="J44:J49">IF(I44="","",IF(I44&lt;1/3,1.05,IF(I44&lt;1,0.985+0.015/I44,IF(I44=1,1,IF(I44&lt;=3,1.015-0.015*I44,0.95)))))</f>
      </c>
      <c r="K44" s="75">
        <f aca="true" t="shared" si="22" ref="K44:K49">IF(C44&lt;&gt;"",ROUND(G44*H44*I44*J44,3),"")</f>
      </c>
      <c r="L44" s="125"/>
      <c r="M44" s="95"/>
      <c r="N44" s="104">
        <f aca="true" t="shared" si="23" ref="N44:N49">IF(C44&lt;&gt;"",VLOOKUP(AD44,$C$22:$G$27,5,FALSE)*0.2,"")</f>
      </c>
      <c r="O44" s="104">
        <f aca="true" t="shared" si="24" ref="O44:O49">IF(C44&lt;&gt;"",ROUND(N44*H44*I44*J44,3),"")</f>
      </c>
      <c r="P44" s="140">
        <f>IF($C44&lt;&gt;"",IF($C22&lt;&gt;"",ABS($C44-$C22),""),"")</f>
      </c>
      <c r="Q44" s="140">
        <f>IF($C44&lt;&gt;"",IF($C23&lt;&gt;"",ABS($C44-$C23),""),"")</f>
      </c>
      <c r="R44" s="140">
        <f>IF($C44&lt;&gt;"",IF($C24&lt;&gt;"",ABS($C44-$C24),""),"")</f>
      </c>
      <c r="S44" s="140">
        <f>IF($C44&lt;&gt;"",IF($C25&lt;&gt;"",ABS($C44-$C25),""),"")</f>
      </c>
      <c r="T44" s="140">
        <f>IF($C44&lt;&gt;"",IF($C26&lt;&gt;"",ABS($C44-$C26),""),"")</f>
      </c>
      <c r="U44" s="140">
        <f>IF($C44&lt;&gt;"",IF($C27&lt;&gt;"",ABS($C44-$C27),""),"")</f>
      </c>
      <c r="V44" s="140">
        <f aca="true" t="shared" si="25" ref="V44:V49">MIN(P44,Q44,R44,S44,T44,U44)</f>
        <v>0</v>
      </c>
      <c r="W44" s="140">
        <f aca="true" t="shared" si="26" ref="W44:W49">IF($V44=$P44,$C$22,"")</f>
      </c>
      <c r="X44" s="140">
        <f aca="true" t="shared" si="27" ref="X44:X49">IF($V44=$Q44,$C$23,"")</f>
      </c>
      <c r="Y44" s="140">
        <f aca="true" t="shared" si="28" ref="Y44:Y49">IF($V44=$R44,$C$24,"")</f>
      </c>
      <c r="Z44" s="140">
        <f aca="true" t="shared" si="29" ref="Z44:Z49">IF($V44=$S44,$C$25,"")</f>
      </c>
      <c r="AA44" s="140">
        <f aca="true" t="shared" si="30" ref="AA44:AA49">IF($V44=$T44,$C$26,"")</f>
      </c>
      <c r="AB44" s="140">
        <f aca="true" t="shared" si="31" ref="AB44:AB49">IF($V44=$U44,$C$27,"")</f>
      </c>
      <c r="AC44" s="140">
        <f aca="true" t="shared" si="32" ref="AC44:AC49">MIN(W44,X44,Y44,Z44,AA44,AB44)</f>
        <v>0</v>
      </c>
      <c r="AD44" s="140">
        <f aca="true" t="shared" si="33" ref="AD44:AD49">IF(AC44=W44,$C$22,IF(AC44=X44,$C$23,IF(AC44=Y44,$C$24,IF(AC44=Z44,$C$25,IF(AC44=AA44,$C$26,$C$27)))))</f>
        <v>0</v>
      </c>
      <c r="AE44" s="36"/>
      <c r="AF44" s="131"/>
      <c r="AG44" s="131"/>
      <c r="AH44" s="131"/>
      <c r="AI44" s="131"/>
      <c r="AJ44" s="131"/>
      <c r="AK44" s="131"/>
      <c r="AL44" s="131"/>
      <c r="AM44" s="131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</row>
    <row r="45" spans="1:56" s="35" customFormat="1" ht="22.5" customHeight="1">
      <c r="A45" s="34"/>
      <c r="B45" s="47"/>
      <c r="C45" s="69"/>
      <c r="D45" s="70">
        <f>IF(C45="","",$D$44)</f>
      </c>
      <c r="E45" s="50">
        <f>IF(C45="","",$E$44)</f>
      </c>
      <c r="F45" s="71">
        <f aca="true" t="shared" si="34" ref="F45:F50">IF(E45="","",$F$44)</f>
      </c>
      <c r="G45" s="72">
        <f t="shared" si="18"/>
      </c>
      <c r="H45" s="117">
        <f t="shared" si="19"/>
      </c>
      <c r="I45" s="73">
        <f t="shared" si="20"/>
      </c>
      <c r="J45" s="73">
        <f t="shared" si="21"/>
      </c>
      <c r="K45" s="72">
        <f t="shared" si="22"/>
      </c>
      <c r="L45" s="125"/>
      <c r="M45" s="95"/>
      <c r="N45" s="103">
        <f t="shared" si="23"/>
      </c>
      <c r="O45" s="103">
        <f t="shared" si="24"/>
      </c>
      <c r="P45" s="140">
        <f>IF($C45&lt;&gt;"",IF($C22&lt;&gt;"",ABS($C45-$C22),""),"")</f>
      </c>
      <c r="Q45" s="140">
        <f>IF($C45&lt;&gt;"",IF($C23&lt;&gt;"",ABS($C45-$C23),""),"")</f>
      </c>
      <c r="R45" s="140">
        <f>IF($C45&lt;&gt;"",IF($C24&lt;&gt;"",ABS($C45-$C24),""),"")</f>
      </c>
      <c r="S45" s="140">
        <f>IF($C45&lt;&gt;"",IF($C25&lt;&gt;"",ABS($C45-$C25),""),"")</f>
      </c>
      <c r="T45" s="140">
        <f>IF($C45&lt;&gt;"",IF($C26&lt;&gt;"",ABS($C45-$C26),""),"")</f>
      </c>
      <c r="U45" s="140">
        <f>IF($C45&lt;&gt;"",IF($C27&lt;&gt;"",ABS($C45-$C27),""),"")</f>
      </c>
      <c r="V45" s="140">
        <f t="shared" si="25"/>
        <v>0</v>
      </c>
      <c r="W45" s="140">
        <f t="shared" si="26"/>
      </c>
      <c r="X45" s="140">
        <f t="shared" si="27"/>
      </c>
      <c r="Y45" s="140">
        <f t="shared" si="28"/>
      </c>
      <c r="Z45" s="140">
        <f t="shared" si="29"/>
      </c>
      <c r="AA45" s="140">
        <f t="shared" si="30"/>
      </c>
      <c r="AB45" s="140">
        <f t="shared" si="31"/>
      </c>
      <c r="AC45" s="140">
        <f t="shared" si="32"/>
        <v>0</v>
      </c>
      <c r="AD45" s="140">
        <f t="shared" si="33"/>
        <v>0</v>
      </c>
      <c r="AE45" s="86"/>
      <c r="AF45" s="133"/>
      <c r="AG45" s="133"/>
      <c r="AH45" s="133"/>
      <c r="AI45" s="133"/>
      <c r="AJ45" s="133"/>
      <c r="AK45" s="133"/>
      <c r="AL45" s="133"/>
      <c r="AM45" s="133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</row>
    <row r="46" spans="1:56" s="35" customFormat="1" ht="22.5" customHeight="1">
      <c r="A46" s="34"/>
      <c r="B46" s="47"/>
      <c r="C46" s="69"/>
      <c r="D46" s="70">
        <f>IF(C46="","",$D$44)</f>
      </c>
      <c r="E46" s="50">
        <f>IF(C46="","",$E$44)</f>
      </c>
      <c r="F46" s="71">
        <f t="shared" si="34"/>
      </c>
      <c r="G46" s="72">
        <f t="shared" si="18"/>
      </c>
      <c r="H46" s="117">
        <f t="shared" si="19"/>
      </c>
      <c r="I46" s="73">
        <f t="shared" si="20"/>
      </c>
      <c r="J46" s="73">
        <f t="shared" si="21"/>
      </c>
      <c r="K46" s="72">
        <f t="shared" si="22"/>
      </c>
      <c r="L46" s="125"/>
      <c r="M46" s="95"/>
      <c r="N46" s="103">
        <f t="shared" si="23"/>
      </c>
      <c r="O46" s="103">
        <f t="shared" si="24"/>
      </c>
      <c r="P46" s="140">
        <f>IF($C46&lt;&gt;"",IF($C22&lt;&gt;"",ABS($C46-$C22),""),"")</f>
      </c>
      <c r="Q46" s="140">
        <f>IF($C46&lt;&gt;"",IF($C23&lt;&gt;"",ABS($C46-$C23),""),"")</f>
      </c>
      <c r="R46" s="140">
        <f>IF($C46&lt;&gt;"",IF($C24&lt;&gt;"",ABS($C46-$C24),""),"")</f>
      </c>
      <c r="S46" s="140">
        <f>IF($C46&lt;&gt;"",IF($C25&lt;&gt;"",ABS($C46-$C25),""),"")</f>
      </c>
      <c r="T46" s="140">
        <f>IF($C46&lt;&gt;"",IF($C26&lt;&gt;"",ABS($C46-$C26),""),"")</f>
      </c>
      <c r="U46" s="140">
        <f>IF($C46&lt;&gt;"",IF($C27&lt;&gt;"",ABS($C46-$C27),""),"")</f>
      </c>
      <c r="V46" s="140">
        <f t="shared" si="25"/>
        <v>0</v>
      </c>
      <c r="W46" s="140">
        <f t="shared" si="26"/>
      </c>
      <c r="X46" s="140">
        <f t="shared" si="27"/>
      </c>
      <c r="Y46" s="140">
        <f t="shared" si="28"/>
      </c>
      <c r="Z46" s="140">
        <f t="shared" si="29"/>
      </c>
      <c r="AA46" s="140">
        <f t="shared" si="30"/>
      </c>
      <c r="AB46" s="140">
        <f t="shared" si="31"/>
      </c>
      <c r="AC46" s="140">
        <f t="shared" si="32"/>
        <v>0</v>
      </c>
      <c r="AD46" s="140">
        <f t="shared" si="33"/>
        <v>0</v>
      </c>
      <c r="AE46" s="36"/>
      <c r="AF46" s="131"/>
      <c r="AG46" s="131"/>
      <c r="AH46" s="131"/>
      <c r="AI46" s="131"/>
      <c r="AJ46" s="131"/>
      <c r="AK46" s="131"/>
      <c r="AL46" s="131"/>
      <c r="AM46" s="131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</row>
    <row r="47" spans="1:56" s="35" customFormat="1" ht="22.5" customHeight="1">
      <c r="A47" s="34"/>
      <c r="B47" s="47"/>
      <c r="C47" s="69"/>
      <c r="D47" s="70">
        <f>IF(C47="","",$D$44)</f>
      </c>
      <c r="E47" s="150">
        <f>IF(C47="","",$E$44)</f>
      </c>
      <c r="F47" s="151">
        <f t="shared" si="34"/>
      </c>
      <c r="G47" s="72">
        <f t="shared" si="18"/>
      </c>
      <c r="H47" s="117">
        <f t="shared" si="19"/>
      </c>
      <c r="I47" s="73">
        <f t="shared" si="20"/>
      </c>
      <c r="J47" s="73">
        <f t="shared" si="21"/>
      </c>
      <c r="K47" s="72">
        <f t="shared" si="22"/>
      </c>
      <c r="L47" s="125"/>
      <c r="M47" s="95"/>
      <c r="N47" s="103">
        <f t="shared" si="23"/>
      </c>
      <c r="O47" s="103">
        <f t="shared" si="24"/>
      </c>
      <c r="P47" s="140">
        <f>IF($C47&lt;&gt;"",IF($C22&lt;&gt;"",ABS($C47-$C22),""),"")</f>
      </c>
      <c r="Q47" s="140">
        <f>IF($C47&lt;&gt;"",IF($C23&lt;&gt;"",ABS($C47-$C23),""),"")</f>
      </c>
      <c r="R47" s="140">
        <f>IF($C47&lt;&gt;"",IF($C24&lt;&gt;"",ABS($C47-$C24),""),"")</f>
      </c>
      <c r="S47" s="140">
        <f>IF($C47&lt;&gt;"",IF($C25&lt;&gt;"",ABS($C47-$C25),""),"")</f>
      </c>
      <c r="T47" s="140">
        <f>IF($C47&lt;&gt;"",IF($C26&lt;&gt;"",ABS($C47-$C26),""),"")</f>
      </c>
      <c r="U47" s="140">
        <f>IF($C47&lt;&gt;"",IF($C27&lt;&gt;"",ABS($C47-$C27),""),"")</f>
      </c>
      <c r="V47" s="140">
        <f t="shared" si="25"/>
        <v>0</v>
      </c>
      <c r="W47" s="140">
        <f t="shared" si="26"/>
      </c>
      <c r="X47" s="140">
        <f t="shared" si="27"/>
      </c>
      <c r="Y47" s="140">
        <f t="shared" si="28"/>
      </c>
      <c r="Z47" s="140">
        <f t="shared" si="29"/>
      </c>
      <c r="AA47" s="140">
        <f t="shared" si="30"/>
      </c>
      <c r="AB47" s="140">
        <f t="shared" si="31"/>
      </c>
      <c r="AC47" s="140">
        <f t="shared" si="32"/>
        <v>0</v>
      </c>
      <c r="AD47" s="140">
        <f t="shared" si="33"/>
        <v>0</v>
      </c>
      <c r="AE47" s="86"/>
      <c r="AF47" s="133"/>
      <c r="AG47" s="133"/>
      <c r="AH47" s="133"/>
      <c r="AI47" s="133"/>
      <c r="AJ47" s="133"/>
      <c r="AK47" s="133"/>
      <c r="AL47" s="133"/>
      <c r="AM47" s="133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</row>
    <row r="48" spans="1:56" s="35" customFormat="1" ht="22.5" customHeight="1">
      <c r="A48" s="34"/>
      <c r="B48" s="47"/>
      <c r="C48" s="69"/>
      <c r="D48" s="70">
        <f>IF(C48="","",$D$44)</f>
      </c>
      <c r="E48" s="50">
        <f>IF(C48="","",$E$44)</f>
      </c>
      <c r="F48" s="71">
        <f t="shared" si="34"/>
      </c>
      <c r="G48" s="72">
        <f t="shared" si="18"/>
      </c>
      <c r="H48" s="117">
        <f t="shared" si="19"/>
      </c>
      <c r="I48" s="73">
        <f t="shared" si="20"/>
      </c>
      <c r="J48" s="73">
        <f t="shared" si="21"/>
      </c>
      <c r="K48" s="72">
        <f t="shared" si="22"/>
      </c>
      <c r="L48" s="125"/>
      <c r="M48" s="95"/>
      <c r="N48" s="103">
        <f t="shared" si="23"/>
      </c>
      <c r="O48" s="103">
        <f t="shared" si="24"/>
      </c>
      <c r="P48" s="140">
        <f>IF($C48&lt;&gt;"",IF($C22&lt;&gt;"",ABS($C48-$C22),""),"")</f>
      </c>
      <c r="Q48" s="140">
        <f>IF($C48&lt;&gt;"",IF($C23&lt;&gt;"",ABS($C48-$C23),""),"")</f>
      </c>
      <c r="R48" s="140">
        <f>IF($C48&lt;&gt;"",IF($C24&lt;&gt;"",ABS($C48-$C24),""),"")</f>
      </c>
      <c r="S48" s="140">
        <f>IF($C48&lt;&gt;"",IF($C25&lt;&gt;"",ABS($C48-$C25),""),"")</f>
      </c>
      <c r="T48" s="140">
        <f>IF($C48&lt;&gt;"",IF($C26&lt;&gt;"",ABS($C48-$C26),""),"")</f>
      </c>
      <c r="U48" s="140">
        <f>IF($C48&lt;&gt;"",IF($C27&lt;&gt;"",ABS($C48-$C27),""),"")</f>
      </c>
      <c r="V48" s="140">
        <f t="shared" si="25"/>
        <v>0</v>
      </c>
      <c r="W48" s="140">
        <f t="shared" si="26"/>
      </c>
      <c r="X48" s="140">
        <f t="shared" si="27"/>
      </c>
      <c r="Y48" s="140">
        <f t="shared" si="28"/>
      </c>
      <c r="Z48" s="140">
        <f t="shared" si="29"/>
      </c>
      <c r="AA48" s="140">
        <f t="shared" si="30"/>
      </c>
      <c r="AB48" s="140">
        <f t="shared" si="31"/>
      </c>
      <c r="AC48" s="140">
        <f t="shared" si="32"/>
        <v>0</v>
      </c>
      <c r="AD48" s="140">
        <f t="shared" si="33"/>
        <v>0</v>
      </c>
      <c r="AE48" s="36"/>
      <c r="AF48" s="131"/>
      <c r="AG48" s="131"/>
      <c r="AH48" s="131"/>
      <c r="AI48" s="131"/>
      <c r="AJ48" s="131"/>
      <c r="AK48" s="131"/>
      <c r="AL48" s="131"/>
      <c r="AM48" s="131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</row>
    <row r="49" spans="1:56" s="35" customFormat="1" ht="22.5" customHeight="1">
      <c r="A49" s="34"/>
      <c r="B49" s="47"/>
      <c r="C49" s="69"/>
      <c r="D49" s="70">
        <f>IF(C49="","",$D$44)</f>
      </c>
      <c r="E49" s="50">
        <f>IF(C49="","",$E$44)</f>
      </c>
      <c r="F49" s="71">
        <f t="shared" si="34"/>
      </c>
      <c r="G49" s="72">
        <f t="shared" si="18"/>
      </c>
      <c r="H49" s="117">
        <f t="shared" si="19"/>
      </c>
      <c r="I49" s="73">
        <f t="shared" si="20"/>
      </c>
      <c r="J49" s="73">
        <f t="shared" si="21"/>
      </c>
      <c r="K49" s="72">
        <f t="shared" si="22"/>
      </c>
      <c r="L49" s="125"/>
      <c r="M49" s="95"/>
      <c r="N49" s="103">
        <f t="shared" si="23"/>
      </c>
      <c r="O49" s="103">
        <f t="shared" si="24"/>
      </c>
      <c r="P49" s="140">
        <f>IF($C49&lt;&gt;"",IF($C22&lt;&gt;"",ABS($C49-$C22),""),"")</f>
      </c>
      <c r="Q49" s="140">
        <f>IF($C49&lt;&gt;"",IF($C23&lt;&gt;"",ABS($C49-$C23),""),"")</f>
      </c>
      <c r="R49" s="140">
        <f>IF($C49&lt;&gt;"",IF($C24&lt;&gt;"",ABS($C49-$C24),""),"")</f>
      </c>
      <c r="S49" s="140">
        <f>IF($C49&lt;&gt;"",IF($C25&lt;&gt;"",ABS($C49-$C25),""),"")</f>
      </c>
      <c r="T49" s="140">
        <f>IF($C49&lt;&gt;"",IF($C26&lt;&gt;"",ABS($C49-$C26),""),"")</f>
      </c>
      <c r="U49" s="140">
        <f>IF($C49&lt;&gt;"",IF($C27&lt;&gt;"",ABS($C49-$C27),""),"")</f>
      </c>
      <c r="V49" s="140">
        <f t="shared" si="25"/>
        <v>0</v>
      </c>
      <c r="W49" s="140">
        <f t="shared" si="26"/>
      </c>
      <c r="X49" s="140">
        <f t="shared" si="27"/>
      </c>
      <c r="Y49" s="140">
        <f t="shared" si="28"/>
      </c>
      <c r="Z49" s="140">
        <f t="shared" si="29"/>
      </c>
      <c r="AA49" s="140">
        <f t="shared" si="30"/>
      </c>
      <c r="AB49" s="140">
        <f t="shared" si="31"/>
      </c>
      <c r="AC49" s="140">
        <f t="shared" si="32"/>
        <v>0</v>
      </c>
      <c r="AD49" s="140">
        <f t="shared" si="33"/>
        <v>0</v>
      </c>
      <c r="AE49" s="86"/>
      <c r="AF49" s="133"/>
      <c r="AG49" s="133"/>
      <c r="AH49" s="133"/>
      <c r="AI49" s="133"/>
      <c r="AJ49" s="133"/>
      <c r="AK49" s="133"/>
      <c r="AL49" s="133"/>
      <c r="AM49" s="133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</row>
    <row r="50" spans="1:56" s="21" customFormat="1" ht="9" customHeight="1" thickBot="1">
      <c r="A50" s="24"/>
      <c r="B50" s="22"/>
      <c r="C50" s="23"/>
      <c r="D50" s="23"/>
      <c r="E50" s="42"/>
      <c r="F50" s="31">
        <f t="shared" si="34"/>
      </c>
      <c r="G50" s="39"/>
      <c r="H50" s="39">
        <f t="shared" si="19"/>
      </c>
      <c r="I50" s="27"/>
      <c r="J50" s="27"/>
      <c r="K50" s="28"/>
      <c r="L50" s="30"/>
      <c r="M50" s="30"/>
      <c r="N50" s="102"/>
      <c r="O50" s="102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87"/>
      <c r="AF50" s="132"/>
      <c r="AG50" s="132"/>
      <c r="AH50" s="132"/>
      <c r="AI50" s="132"/>
      <c r="AJ50" s="132"/>
      <c r="AK50" s="132"/>
      <c r="AL50" s="132"/>
      <c r="AM50" s="132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</row>
    <row r="51" spans="1:11" ht="13.5" customHeight="1">
      <c r="A51" s="9"/>
      <c r="B51" s="3"/>
      <c r="C51" s="3"/>
      <c r="D51" s="3"/>
      <c r="E51" s="12"/>
      <c r="F51" s="12"/>
      <c r="G51" s="10"/>
      <c r="H51" s="10"/>
      <c r="I51" s="10"/>
      <c r="J51" s="10"/>
      <c r="K51" s="10"/>
    </row>
  </sheetData>
  <sheetProtection password="C853" sheet="1" selectLockedCells="1"/>
  <mergeCells count="47">
    <mergeCell ref="I28:J28"/>
    <mergeCell ref="P31:U31"/>
    <mergeCell ref="K31:K32"/>
    <mergeCell ref="K42:K43"/>
    <mergeCell ref="P42:U42"/>
    <mergeCell ref="N27:O29"/>
    <mergeCell ref="N42:N43"/>
    <mergeCell ref="O42:O43"/>
    <mergeCell ref="N31:N32"/>
    <mergeCell ref="W42:AB42"/>
    <mergeCell ref="E42:F43"/>
    <mergeCell ref="B42:B43"/>
    <mergeCell ref="C42:C43"/>
    <mergeCell ref="D42:D43"/>
    <mergeCell ref="J42:J43"/>
    <mergeCell ref="G42:G43"/>
    <mergeCell ref="I42:I43"/>
    <mergeCell ref="H42:H43"/>
    <mergeCell ref="W31:AB31"/>
    <mergeCell ref="I31:I32"/>
    <mergeCell ref="G20:G21"/>
    <mergeCell ref="C20:C21"/>
    <mergeCell ref="E20:F21"/>
    <mergeCell ref="B29:J29"/>
    <mergeCell ref="J31:J32"/>
    <mergeCell ref="H20:H21"/>
    <mergeCell ref="O31:O32"/>
    <mergeCell ref="H31:H32"/>
    <mergeCell ref="B31:B32"/>
    <mergeCell ref="C31:C32"/>
    <mergeCell ref="D31:D32"/>
    <mergeCell ref="G31:G32"/>
    <mergeCell ref="E31:F32"/>
    <mergeCell ref="B8:L8"/>
    <mergeCell ref="D18:L18"/>
    <mergeCell ref="B12:C12"/>
    <mergeCell ref="B13:C13"/>
    <mergeCell ref="D12:L12"/>
    <mergeCell ref="D14:F14"/>
    <mergeCell ref="D13:L13"/>
    <mergeCell ref="H14:L14"/>
    <mergeCell ref="D17:L17"/>
    <mergeCell ref="B14:C14"/>
    <mergeCell ref="B17:C17"/>
    <mergeCell ref="B18:C18"/>
    <mergeCell ref="D20:D21"/>
    <mergeCell ref="B20:B21"/>
  </mergeCells>
  <conditionalFormatting sqref="D34 C33:C39 B51:D51 D38:D39">
    <cfRule type="expression" priority="2" dxfId="0" stopIfTrue="1">
      <formula>A33=1</formula>
    </cfRule>
  </conditionalFormatting>
  <conditionalFormatting sqref="B44:B49 B33:B38 B22:B27">
    <cfRule type="cellIs" priority="5" dxfId="0" operator="between" stopIfTrue="1">
      <formula>1</formula>
      <formula>7</formula>
    </cfRule>
  </conditionalFormatting>
  <conditionalFormatting sqref="I28">
    <cfRule type="cellIs" priority="3" dxfId="0" operator="lessThan" stopIfTrue="1">
      <formula>#REF!</formula>
    </cfRule>
  </conditionalFormatting>
  <dataValidations count="9">
    <dataValidation type="textLength" allowBlank="1" showInputMessage="1" showErrorMessage="1" sqref="B50 B28 B39">
      <formula1>7</formula1>
      <formula2>7</formula2>
    </dataValidation>
    <dataValidation errorStyle="information" operator="equal" allowBlank="1" showInputMessage="1" showErrorMessage="1" prompt="Confirme se a forma farmacêutica do medicamento genérico corresponde à do medicamento de referência. Caso contrário deve alterá-la manualmente." error="xxxxxxxx" sqref="D44"/>
    <dataValidation errorStyle="warning" type="textLength" allowBlank="1" showInputMessage="1" showErrorMessage="1" prompt="Os números de registo são compostos  por 7 dígitos" error="Atenção: Só é permitido a introdução de 7 dígitos." sqref="B44 B27 B22 B33">
      <formula1>7</formula1>
      <formula2>7</formula2>
    </dataValidation>
    <dataValidation errorStyle="warning" type="textLength" allowBlank="1" showInputMessage="1" showErrorMessage="1" error="Atenção: Só é permitido a introdução de 7 dígitos." sqref="B45:B49 B23:B26 B34:B38">
      <formula1>7</formula1>
      <formula2>7</formula2>
    </dataValidation>
    <dataValidation errorStyle="warning" allowBlank="1" showInputMessage="1" showErrorMessage="1" sqref="C33"/>
    <dataValidation errorStyle="information" operator="equal" allowBlank="1" showInputMessage="1" showErrorMessage="1" prompt="Confirme se a forma farmacêutica do medicamento genérico corresponde à do medicamento de referência. Caso contrário deve alterá-la manualmente." sqref="D33"/>
    <dataValidation errorStyle="information" allowBlank="1" showInputMessage="1" showErrorMessage="1" prompt="A apresentação considerada nesta linha deve ser a que será tomada como base (a mesma ou a mais aproximada, caso não haja apresentação igual) nas correspondentes linhas dos quadros 3 e 4." sqref="C28"/>
    <dataValidation errorStyle="information" allowBlank="1" showInputMessage="1" showErrorMessage="1" prompt="Neste quadro  deverão constar  todas as apresentações do  medicamento de referência ordenadas por ordem crescente." sqref="C22"/>
    <dataValidation errorStyle="information" allowBlank="1" showErrorMessage="1" sqref="C23:C27"/>
  </dataValidations>
  <printOptions horizontalCentered="1" verticalCentered="1"/>
  <pageMargins left="0.17" right="0.1968503937007874" top="0" bottom="0" header="0.15748031496062992" footer="0.15748031496062992"/>
  <pageSetup horizontalDpi="600" verticalDpi="600" orientation="landscape" paperSize="9" scale="49" r:id="rId4"/>
  <headerFooter alignWithMargins="0">
    <oddHeader>&amp;L
&amp;G&amp;R
&amp;G</oddHeader>
    <oddFooter>&amp;L
INFARMED - Autoridade Nacional do Medicamento e Produtos de Saúde, I.P.
Parque de Saúde de Lisboa - Av. do Brasil, 53 * 1749-004 Lisboa * Tel.: +351 217 987 100 *  Fax: +351 217 987 316  * Website: www.infarmed.pt * E-mail: infarmed@infarmed.pt</oddFooter>
  </headerFooter>
  <ignoredErrors>
    <ignoredError sqref="D33 F33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Pfizer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DGAE</dc:creator>
  <cp:keywords/>
  <dc:description/>
  <cp:lastModifiedBy>M80322</cp:lastModifiedBy>
  <cp:lastPrinted>2015-10-20T14:24:56Z</cp:lastPrinted>
  <dcterms:created xsi:type="dcterms:W3CDTF">2008-07-23T17:00:16Z</dcterms:created>
  <dcterms:modified xsi:type="dcterms:W3CDTF">2015-10-20T15:49:31Z</dcterms:modified>
  <cp:category/>
  <cp:version/>
  <cp:contentType/>
  <cp:contentStatus/>
</cp:coreProperties>
</file>