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DATS\Medicamentos\Precos\APROVAÇÃO_DEFINIÇÃO_VALIDAÇÃO PREÇOS\APROVAÇÕES_DEFINIÇÃO_FICCIONAMENTOS  PREÇOS\2026\MODELOS NÃO GENÉRICOS_PVP_PVH\"/>
    </mc:Choice>
  </mc:AlternateContent>
  <xr:revisionPtr revIDLastSave="0" documentId="8_{0B33041B-7605-4355-A2F2-88A2DE236F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_NGen" sheetId="1" r:id="rId1"/>
  </sheets>
  <definedNames>
    <definedName name="_xlnm.Print_Area" localSheetId="0">Form_NGen!$A$1:$P$59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1" i="1" l="1"/>
  <c r="E28" i="1"/>
  <c r="R24" i="1" s="1"/>
  <c r="E41" i="1"/>
  <c r="E42" i="1"/>
  <c r="K44" i="1"/>
  <c r="K45" i="1"/>
  <c r="K46" i="1"/>
  <c r="V19" i="1"/>
  <c r="E26" i="1" s="1"/>
  <c r="Q35" i="1" s="1"/>
  <c r="V29" i="1"/>
  <c r="U29" i="1"/>
  <c r="T29" i="1"/>
  <c r="S29" i="1"/>
  <c r="R29" i="1"/>
  <c r="Q29" i="1"/>
  <c r="P29" i="1"/>
  <c r="Y28" i="1"/>
  <c r="X28" i="1"/>
  <c r="W28" i="1"/>
  <c r="V28" i="1"/>
  <c r="U28" i="1"/>
  <c r="T28" i="1"/>
  <c r="S28" i="1"/>
  <c r="R28" i="1"/>
  <c r="Q28" i="1"/>
  <c r="P28" i="1"/>
  <c r="T26" i="1"/>
  <c r="S26" i="1"/>
  <c r="Q26" i="1"/>
  <c r="P26" i="1"/>
  <c r="T25" i="1"/>
  <c r="S25" i="1"/>
  <c r="Q25" i="1"/>
  <c r="P25" i="1"/>
  <c r="T24" i="1"/>
  <c r="S24" i="1"/>
  <c r="Q24" i="1"/>
  <c r="P24" i="1"/>
  <c r="W29" i="1"/>
  <c r="X19" i="1"/>
  <c r="Z19" i="1" s="1"/>
  <c r="E24" i="1" s="1"/>
  <c r="X20" i="1"/>
  <c r="H27" i="1"/>
  <c r="J27" i="1" s="1"/>
  <c r="G27" i="1"/>
  <c r="M18" i="1"/>
  <c r="J18" i="1"/>
  <c r="H26" i="1"/>
  <c r="J26" i="1" s="1"/>
  <c r="R35" i="1"/>
  <c r="L29" i="1"/>
  <c r="A29" i="1" s="1"/>
  <c r="H29" i="1"/>
  <c r="J29" i="1" s="1"/>
  <c r="G29" i="1"/>
  <c r="B29" i="1"/>
  <c r="H28" i="1"/>
  <c r="J28" i="1" s="1"/>
  <c r="G28" i="1"/>
  <c r="P34" i="1"/>
  <c r="G26" i="1"/>
  <c r="H25" i="1"/>
  <c r="J25" i="1" s="1"/>
  <c r="G25" i="1"/>
  <c r="H24" i="1"/>
  <c r="J24" i="1" s="1"/>
  <c r="G24" i="1"/>
  <c r="P23" i="1"/>
  <c r="M20" i="1"/>
  <c r="J20" i="1"/>
  <c r="M19" i="1"/>
  <c r="J19" i="1"/>
  <c r="M17" i="1"/>
  <c r="J17" i="1"/>
  <c r="M16" i="1"/>
  <c r="J16" i="1"/>
  <c r="M15" i="1"/>
  <c r="J15" i="1"/>
  <c r="P32" i="1"/>
  <c r="T32" i="1"/>
  <c r="G41" i="1"/>
  <c r="H41" i="1" s="1"/>
  <c r="Q34" i="1"/>
  <c r="R34" i="1"/>
  <c r="S32" i="1"/>
  <c r="R32" i="1"/>
  <c r="Q32" i="1"/>
  <c r="D41" i="1"/>
  <c r="F41" i="1"/>
  <c r="B51" i="1"/>
  <c r="G42" i="1"/>
  <c r="H42" i="1" s="1"/>
  <c r="B53" i="1"/>
  <c r="G53" i="1" s="1"/>
  <c r="B54" i="1"/>
  <c r="G54" i="1" s="1"/>
  <c r="B55" i="1"/>
  <c r="G55" i="1" s="1"/>
  <c r="B56" i="1"/>
  <c r="G56" i="1" s="1"/>
  <c r="B57" i="1"/>
  <c r="G57" i="1" s="1"/>
  <c r="B52" i="1"/>
  <c r="G52" i="1" s="1"/>
  <c r="E46" i="1"/>
  <c r="E45" i="1"/>
  <c r="E44" i="1"/>
  <c r="E43" i="1"/>
  <c r="G46" i="1"/>
  <c r="H46" i="1" s="1"/>
  <c r="G45" i="1"/>
  <c r="H45" i="1" s="1"/>
  <c r="G44" i="1"/>
  <c r="H44" i="1" s="1"/>
  <c r="G43" i="1"/>
  <c r="H43" i="1" s="1"/>
  <c r="F45" i="1"/>
  <c r="F46" i="1"/>
  <c r="D46" i="1"/>
  <c r="F42" i="1"/>
  <c r="F43" i="1"/>
  <c r="D43" i="1"/>
  <c r="F44" i="1"/>
  <c r="D44" i="1"/>
  <c r="D45" i="1"/>
  <c r="D42" i="1"/>
  <c r="I46" i="1"/>
  <c r="I45" i="1"/>
  <c r="I44" i="1"/>
  <c r="I43" i="1"/>
  <c r="K43" i="1"/>
  <c r="I41" i="1"/>
  <c r="K41" i="1"/>
  <c r="I42" i="1"/>
  <c r="K42" i="1"/>
  <c r="L28" i="1" l="1"/>
  <c r="A28" i="1" s="1"/>
  <c r="R25" i="1"/>
  <c r="L25" i="1"/>
  <c r="A25" i="1" s="1"/>
  <c r="R26" i="1"/>
  <c r="C55" i="1"/>
  <c r="L27" i="1"/>
  <c r="A27" i="1" s="1"/>
  <c r="C53" i="1"/>
  <c r="C57" i="1"/>
  <c r="C52" i="1"/>
  <c r="C56" i="1"/>
  <c r="C54" i="1"/>
  <c r="P35" i="1"/>
  <c r="L24" i="1"/>
  <c r="A24" i="1" s="1"/>
  <c r="Z29" i="1"/>
  <c r="L26" i="1"/>
  <c r="A26" i="1" s="1"/>
  <c r="V20" i="1"/>
  <c r="P43" i="1"/>
  <c r="P42" i="1" l="1"/>
  <c r="E35" i="1"/>
  <c r="K35" i="1" s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M80322</author>
    <author>Fernanda Ferrador</author>
    <author>fernanda ferrador</author>
  </authors>
  <commentList>
    <comment ref="G10" authorId="0" shapeId="0" xr:uid="{00000000-0006-0000-0000-000001000000}">
      <text>
        <r>
          <rPr>
            <b/>
            <sz val="12"/>
            <color indexed="81"/>
            <rFont val="Calisto MT"/>
            <family val="1"/>
          </rPr>
          <t>PREENCHER APENAS NOS CASOS APLICÁVEIS</t>
        </r>
      </text>
    </comment>
    <comment ref="O14" authorId="1" shapeId="0" xr:uid="{00000000-0006-0000-0000-000002000000}">
      <text>
        <r>
          <rPr>
            <b/>
            <sz val="14"/>
            <color indexed="81"/>
            <rFont val="Tahoma"/>
            <family val="2"/>
          </rPr>
          <t xml:space="preserve">
Escolher o tipo de Classificação do Medicamento: 
      -  Envase Normal
      -  Envase Clínico </t>
        </r>
      </text>
    </comment>
    <comment ref="C35" authorId="2" shapeId="0" xr:uid="{00000000-0006-0000-0000-000003000000}">
      <text>
        <r>
          <rPr>
            <b/>
            <sz val="14"/>
            <color indexed="81"/>
            <rFont val="Tahoma"/>
            <family val="2"/>
          </rPr>
          <t xml:space="preserve">
Escolher o tipo de cálculo segundo a regras e critérios definidos nos artºs 6º, 9º e 20º da Port. nº 195-C/2015:
      -  Mínimo dos Paises 
      -  Portugal 
      -  Outro / Origem</t>
        </r>
      </text>
    </comment>
  </commentList>
</comments>
</file>

<file path=xl/sharedStrings.xml><?xml version="1.0" encoding="utf-8"?>
<sst xmlns="http://schemas.openxmlformats.org/spreadsheetml/2006/main" count="690" uniqueCount="661">
  <si>
    <t>EMPRESA</t>
  </si>
  <si>
    <t>Nº DE REGISTO</t>
  </si>
  <si>
    <t>MARCA</t>
  </si>
  <si>
    <t>FORMA FARMACÊUTICA</t>
  </si>
  <si>
    <t>APRESENTAÇÃO</t>
  </si>
  <si>
    <t>DCI</t>
  </si>
  <si>
    <t>DOSAGEM</t>
  </si>
  <si>
    <t>PAÍSES</t>
  </si>
  <si>
    <t>ESPANHA</t>
  </si>
  <si>
    <t>PORTUGAL</t>
  </si>
  <si>
    <t>PVA</t>
  </si>
  <si>
    <t>Y</t>
  </si>
  <si>
    <t>3 - CÁLCULO  DOS  PVA  DE  REFERÊNCIA</t>
  </si>
  <si>
    <t>5 - QUADRO  SÍNTESE</t>
  </si>
  <si>
    <t>APRESENTAÇÃO/DOSAGEM</t>
  </si>
  <si>
    <t>2 - MEDICAMENTO NÃO GENÉRICO DE REFERÊNCIA</t>
  </si>
  <si>
    <t>4 - OUTRAS APRESENTAÇÕES DA  FORMA FARMACÊUTICA E DOSAGEM</t>
  </si>
  <si>
    <r>
      <t>APRESENTAÇÃO            R</t>
    </r>
    <r>
      <rPr>
        <b/>
        <vertAlign val="subscript"/>
        <sz val="16"/>
        <rFont val="Arial"/>
        <family val="2"/>
      </rPr>
      <t>2</t>
    </r>
  </si>
  <si>
    <t>APRESENTAÇÃO                         Y</t>
  </si>
  <si>
    <r>
      <t>R</t>
    </r>
    <r>
      <rPr>
        <b/>
        <vertAlign val="subscript"/>
        <sz val="18"/>
        <rFont val="Arial"/>
        <family val="2"/>
      </rPr>
      <t xml:space="preserve">2 </t>
    </r>
    <r>
      <rPr>
        <b/>
        <sz val="14"/>
        <rFont val="Arial"/>
        <family val="2"/>
      </rPr>
      <t>- Proporcionalidade da dimensão da apresentação</t>
    </r>
  </si>
  <si>
    <r>
      <t>R</t>
    </r>
    <r>
      <rPr>
        <b/>
        <vertAlign val="subscript"/>
        <sz val="18"/>
        <rFont val="Arial"/>
        <family val="2"/>
      </rPr>
      <t>1</t>
    </r>
    <r>
      <rPr>
        <b/>
        <sz val="14"/>
        <rFont val="Arial"/>
        <family val="2"/>
      </rPr>
      <t xml:space="preserve"> - Proporcionalidade da dosagem</t>
    </r>
  </si>
  <si>
    <r>
      <t xml:space="preserve">   R</t>
    </r>
    <r>
      <rPr>
        <b/>
        <vertAlign val="subscript"/>
        <sz val="18"/>
        <rFont val="Arial"/>
        <family val="2"/>
      </rPr>
      <t>2</t>
    </r>
  </si>
  <si>
    <t>Nº DE 
REGISTO</t>
  </si>
  <si>
    <t>Nº DE
 REGISTO</t>
  </si>
  <si>
    <t>OUTRO/ORIGEM</t>
  </si>
  <si>
    <t>Aditivo para banho</t>
  </si>
  <si>
    <t>Cápsula</t>
  </si>
  <si>
    <t>Cápsula de libertação modificada</t>
  </si>
  <si>
    <t>Cápsula de libertação prolongada</t>
  </si>
  <si>
    <t>Cápsula gastrorresistente</t>
  </si>
  <si>
    <t>Cápsula mole</t>
  </si>
  <si>
    <t>Cápsula mole vaginal</t>
  </si>
  <si>
    <t>Chá medicinal</t>
  </si>
  <si>
    <t>Chá medicinal instantâneo</t>
  </si>
  <si>
    <t>Champô</t>
  </si>
  <si>
    <t>Cola para tecidos</t>
  </si>
  <si>
    <t>Colírio de libertação prolongada</t>
  </si>
  <si>
    <t>Colírio, comprimido e solvente para solução</t>
  </si>
  <si>
    <t>Colírio, solução</t>
  </si>
  <si>
    <t>Colírio, suspensão</t>
  </si>
  <si>
    <t>Comprimido</t>
  </si>
  <si>
    <t>Comprimido + Suspensão Oral</t>
  </si>
  <si>
    <t>Comprimido bucal</t>
  </si>
  <si>
    <t>Comprimido bucal mucoadesivo</t>
  </si>
  <si>
    <t>Comprimido de libertação modificada</t>
  </si>
  <si>
    <t>Comprimido de libertação prolongada</t>
  </si>
  <si>
    <t>Comprimido de libertação prolongada revestido por película</t>
  </si>
  <si>
    <t>Comprimido dispersível</t>
  </si>
  <si>
    <t>Comprimido dispersível ou para mastigar</t>
  </si>
  <si>
    <t>Comprimido efervescente</t>
  </si>
  <si>
    <t>Comprimido gastrorresistente</t>
  </si>
  <si>
    <t>comprimido gastrorresistente de libertação prolongada</t>
  </si>
  <si>
    <t>Comprimido orodispersível</t>
  </si>
  <si>
    <t>Comprimido para chupar</t>
  </si>
  <si>
    <t>Comprimido para mastigar</t>
  </si>
  <si>
    <t>Comprimido para suspensão rectal</t>
  </si>
  <si>
    <t>Comprimido revestido</t>
  </si>
  <si>
    <t>Comprimido revestido por película</t>
  </si>
  <si>
    <t>Comprimido solúvel</t>
  </si>
  <si>
    <t>Comprimido sublingual</t>
  </si>
  <si>
    <t>Comprimido vaginal</t>
  </si>
  <si>
    <t>Concentrado e solvente para solução para perfusão</t>
  </si>
  <si>
    <t>Concentrado para solução cutânea</t>
  </si>
  <si>
    <t>Concentrado para solução injectável</t>
  </si>
  <si>
    <t>Concentrado para solução injectável ou para perfusão</t>
  </si>
  <si>
    <t>Concentrado para solução oral</t>
  </si>
  <si>
    <t>Concentrado para solução para perfusão</t>
  </si>
  <si>
    <t>Concentrado para suspensão para perfusão</t>
  </si>
  <si>
    <t>Conjunto para preparações radiofarmacêuticas</t>
  </si>
  <si>
    <t>Creme</t>
  </si>
  <si>
    <t>Creme rectal</t>
  </si>
  <si>
    <t>Creme vaginal</t>
  </si>
  <si>
    <t>Creme vaginal + Óvulo</t>
  </si>
  <si>
    <t>Emplastro medicamentoso</t>
  </si>
  <si>
    <t>Emplastro para teste cutâneo</t>
  </si>
  <si>
    <t>Emulsão cutânea</t>
  </si>
  <si>
    <t>Emulsão e suspensão para emulsão injectável</t>
  </si>
  <si>
    <t>Emulsão injectável</t>
  </si>
  <si>
    <t>Emulsão injectável ou para perfusão</t>
  </si>
  <si>
    <t>Emulsão oral</t>
  </si>
  <si>
    <t>Emulsão para perfusão</t>
  </si>
  <si>
    <t>Esponja medicamentosa</t>
  </si>
  <si>
    <t>Espuma cutânea</t>
  </si>
  <si>
    <t>Espuma rectal</t>
  </si>
  <si>
    <t>Espuma vaginal</t>
  </si>
  <si>
    <t>Gás medicinal comprimido</t>
  </si>
  <si>
    <t>Gás medicinal criogénico</t>
  </si>
  <si>
    <t>Gás medicinal liquefeito</t>
  </si>
  <si>
    <t>Gás para inalação</t>
  </si>
  <si>
    <t>Gel</t>
  </si>
  <si>
    <t>Gel bucal</t>
  </si>
  <si>
    <t>Gel dental</t>
  </si>
  <si>
    <t>Gel endocervical</t>
  </si>
  <si>
    <t>Gel intestinal</t>
  </si>
  <si>
    <t>Gel nasal</t>
  </si>
  <si>
    <t>Gel oftálmico</t>
  </si>
  <si>
    <t>Gel oral</t>
  </si>
  <si>
    <t>Gel periodontal</t>
  </si>
  <si>
    <t>Gel rectal</t>
  </si>
  <si>
    <t>Gel uretral</t>
  </si>
  <si>
    <t>Gel vaginal</t>
  </si>
  <si>
    <t>Gerador de radionuclidos</t>
  </si>
  <si>
    <t>Glóbulos</t>
  </si>
  <si>
    <t>Goma para mascar medicamentosa</t>
  </si>
  <si>
    <t>Gotas auriculares ou colírio, solução</t>
  </si>
  <si>
    <t>Gotas auriculares, solução</t>
  </si>
  <si>
    <t>Gotas auriculares, suspensão</t>
  </si>
  <si>
    <t>Gotas nasais, solução</t>
  </si>
  <si>
    <t>Gotas orais, solução</t>
  </si>
  <si>
    <t>Gotas orais, suspensão</t>
  </si>
  <si>
    <t>Granulado</t>
  </si>
  <si>
    <t>Granulado de libertação modificada</t>
  </si>
  <si>
    <t>Granulado de libertação prolongada</t>
  </si>
  <si>
    <t>Granulado de libertação prolongada para suspensão oral</t>
  </si>
  <si>
    <t>Granulado efervescente</t>
  </si>
  <si>
    <t>Granulado gastrorresistente</t>
  </si>
  <si>
    <t>Granulado gastrorresistente para suspensão oral</t>
  </si>
  <si>
    <t>Granulado para solução oral</t>
  </si>
  <si>
    <t>Granulado para solução oral ou rectal</t>
  </si>
  <si>
    <t>Granulado para suspensão oral</t>
  </si>
  <si>
    <t>Implante</t>
  </si>
  <si>
    <t>Implante em cadeia</t>
  </si>
  <si>
    <t>Implante, pó para suspensão</t>
  </si>
  <si>
    <t>Inserto dental</t>
  </si>
  <si>
    <t>Inserto oftálmico</t>
  </si>
  <si>
    <t>Lápis uretral</t>
  </si>
  <si>
    <t>Liofilizado oral</t>
  </si>
  <si>
    <t>Liofilizado para solução para perfusão</t>
  </si>
  <si>
    <t>Líquido cutâneo</t>
  </si>
  <si>
    <t>Líquido para inalação por vaporização</t>
  </si>
  <si>
    <t>Líquido para irrigação vesical</t>
  </si>
  <si>
    <t>Óvulo</t>
  </si>
  <si>
    <t>Pasta bucal</t>
  </si>
  <si>
    <t>Pasta cutânea</t>
  </si>
  <si>
    <t>Pasta dentífrica</t>
  </si>
  <si>
    <t>Pasta oral</t>
  </si>
  <si>
    <t>Pastilha</t>
  </si>
  <si>
    <t>Pastilha mole</t>
  </si>
  <si>
    <t>Película orodispersível</t>
  </si>
  <si>
    <t>Penso impregnado</t>
  </si>
  <si>
    <t>Pó cutâneo</t>
  </si>
  <si>
    <t>Pó e solução para solução injectável</t>
  </si>
  <si>
    <t>Pó e solvente para cola para tecidos</t>
  </si>
  <si>
    <t>Pó e solvente para concentrado para solução para perfusão</t>
  </si>
  <si>
    <t>Pó e solvente para solução injectável</t>
  </si>
  <si>
    <t>Pó e solvente para solução injectável em seringa pré-cheia</t>
  </si>
  <si>
    <t>Pó e solvente para solução injectável ou para perfusão</t>
  </si>
  <si>
    <t>Pó e solvente para solução oral</t>
  </si>
  <si>
    <t>Pó e solvente para solução para inalação por nebulização</t>
  </si>
  <si>
    <t>Pó e solvente para solução para perfusão</t>
  </si>
  <si>
    <t>Pó e solvente para solução para uso intravesical</t>
  </si>
  <si>
    <t>Pó e suspensão para suspensão injectável</t>
  </si>
  <si>
    <t>Pó e veículo para dispersão injectável</t>
  </si>
  <si>
    <t>Pó e veículo para suspensão injectável</t>
  </si>
  <si>
    <t>Pó e veículo para suspensão injectável de libertação prolongada</t>
  </si>
  <si>
    <t>Pó e veículo para suspensão oral</t>
  </si>
  <si>
    <t>Pó e veículo para suspensão para uso intravesical</t>
  </si>
  <si>
    <t>Pó efervescente</t>
  </si>
  <si>
    <t>Pó oral</t>
  </si>
  <si>
    <t>Pó para concentrado para solução injectável ou para perfusão</t>
  </si>
  <si>
    <t>Pó para concentrado para solução para perfusão</t>
  </si>
  <si>
    <t>Pó para inalação</t>
  </si>
  <si>
    <t>Pó para inalação em recipiente unidose</t>
  </si>
  <si>
    <t>Pó para inalação, cápsula</t>
  </si>
  <si>
    <t>Pó para líquido para irrigação vesical</t>
  </si>
  <si>
    <t>Pó para pulverização cutânea</t>
  </si>
  <si>
    <t>Pó para solução injectável</t>
  </si>
  <si>
    <t>Pó para solução injectável ou para perfusão</t>
  </si>
  <si>
    <t>Pó para solução injectável ou para solução para inalação por nebulização</t>
  </si>
  <si>
    <t>Pó para solução oral</t>
  </si>
  <si>
    <t>Pó para solução ou para suspensão injectável</t>
  </si>
  <si>
    <t>Pó para solução para perfusão</t>
  </si>
  <si>
    <t>Pó para solução vaginal</t>
  </si>
  <si>
    <t>Pó para suspensão injectável</t>
  </si>
  <si>
    <t>Pó para suspensão injectável + Suspensão injectável</t>
  </si>
  <si>
    <t>Pó para suspensão oral</t>
  </si>
  <si>
    <t>Pó para suspensão oral ou rectal</t>
  </si>
  <si>
    <t>Pó para suspensão para implantação</t>
  </si>
  <si>
    <t>Pó para suspensão para perfusão</t>
  </si>
  <si>
    <t>Pó periodontal</t>
  </si>
  <si>
    <t>Pomada</t>
  </si>
  <si>
    <t>Pomada nasal</t>
  </si>
  <si>
    <t>Pomada oftálmica</t>
  </si>
  <si>
    <t>Pomada rectal</t>
  </si>
  <si>
    <t>Precursor radiofarmacêutico</t>
  </si>
  <si>
    <t>Preparação para pulverização sublingual</t>
  </si>
  <si>
    <t>Sistema de libertação vaginal</t>
  </si>
  <si>
    <t>Sistema transdérmico</t>
  </si>
  <si>
    <t>Solução bucal</t>
  </si>
  <si>
    <t>Solução cutânea</t>
  </si>
  <si>
    <t>Solução dental</t>
  </si>
  <si>
    <t>Solução gastroentérica</t>
  </si>
  <si>
    <t>Solução gengival</t>
  </si>
  <si>
    <t>Solução injectável</t>
  </si>
  <si>
    <t>Solução injectável em caneta pré-cheia</t>
  </si>
  <si>
    <t>Solução injectável em seringa pré-cheia</t>
  </si>
  <si>
    <t>Solução injectável ou concentrado para solução para perfusão</t>
  </si>
  <si>
    <t>Solução injectável ou para perfusão</t>
  </si>
  <si>
    <t>Solução oral</t>
  </si>
  <si>
    <t>Solução oral + Pó para solução oral</t>
  </si>
  <si>
    <t>Solução para conservação de órgãos</t>
  </si>
  <si>
    <t>Solução para diálise peritoneal</t>
  </si>
  <si>
    <t>Solução para dispersão injectável ou para perfusão</t>
  </si>
  <si>
    <t>Solução para gargarejar</t>
  </si>
  <si>
    <t>Solução para hemodiálise</t>
  </si>
  <si>
    <t>Solução para hemodiálise ou hemofiltração</t>
  </si>
  <si>
    <t>Solução para hemodiálise, hemodiafiltração e hemofiltração</t>
  </si>
  <si>
    <t>Solução para hemofiltração</t>
  </si>
  <si>
    <t>Solução para inalação por nebulização</t>
  </si>
  <si>
    <t>Solução para inalação por vaporização</t>
  </si>
  <si>
    <t>Solução para lavagem da boca</t>
  </si>
  <si>
    <t>Solução para lavagem oftálmica</t>
  </si>
  <si>
    <t>Solução para modificação de fracção sanguínea</t>
  </si>
  <si>
    <t>Solução para perfusão</t>
  </si>
  <si>
    <t>Solução para perfusão e para solução oral</t>
  </si>
  <si>
    <t>Solução para pulverização bucal</t>
  </si>
  <si>
    <t>Solução para pulverização bucal ou nasal</t>
  </si>
  <si>
    <t>Solução para pulverização cutânea</t>
  </si>
  <si>
    <t>Solução para pulverização nasal</t>
  </si>
  <si>
    <t>Solução para teste cutâneo em picada</t>
  </si>
  <si>
    <t>Solução rectal</t>
  </si>
  <si>
    <t>Solução vaginal</t>
  </si>
  <si>
    <t>Soluções para cola para tecidos</t>
  </si>
  <si>
    <t>Solvente/Veículo para uso parentérico</t>
  </si>
  <si>
    <t>Supositório</t>
  </si>
  <si>
    <t>Suspensão cutânea</t>
  </si>
  <si>
    <t>Suspensão dental</t>
  </si>
  <si>
    <t>Suspensão injectável</t>
  </si>
  <si>
    <t>Suspensão injectável de libertação prolongada</t>
  </si>
  <si>
    <t>Suspensão injectável em seringa pré-cheia</t>
  </si>
  <si>
    <t>Suspensão oral</t>
  </si>
  <si>
    <t>Suspensão para implantação</t>
  </si>
  <si>
    <t>Suspensão para inalação por nebulização</t>
  </si>
  <si>
    <t>Suspensão para instilação endotraqueobrônquica</t>
  </si>
  <si>
    <t>Suspensão para pulverização nasal</t>
  </si>
  <si>
    <t>Suspensão pressurizada para inalação</t>
  </si>
  <si>
    <t>Suspensão rectal</t>
  </si>
  <si>
    <t>Verniz para as unhas medicamentoso</t>
  </si>
  <si>
    <t>Xarope</t>
  </si>
  <si>
    <t>NOME DO MEDICAMENTO</t>
  </si>
  <si>
    <t>Aplicador</t>
  </si>
  <si>
    <t>Aplicador bucal</t>
  </si>
  <si>
    <t>Barrica</t>
  </si>
  <si>
    <t>Bisnaga</t>
  </si>
  <si>
    <t>Blister</t>
  </si>
  <si>
    <t>Boião</t>
  </si>
  <si>
    <t>Caixa</t>
  </si>
  <si>
    <t>Caneta pré-cheia</t>
  </si>
  <si>
    <t>Cânula</t>
  </si>
  <si>
    <t>Cartucho</t>
  </si>
  <si>
    <t>Cilindro de gás</t>
  </si>
  <si>
    <t>Coluna de eluição</t>
  </si>
  <si>
    <t>Dispositivo doseador</t>
  </si>
  <si>
    <t>Fecho com pincel</t>
  </si>
  <si>
    <t>Fita termossoldada</t>
  </si>
  <si>
    <t>Folha</t>
  </si>
  <si>
    <t>Frasco</t>
  </si>
  <si>
    <t>Frasco conta-gotas</t>
  </si>
  <si>
    <t>Frasco nebulizador</t>
  </si>
  <si>
    <t>Frasco para injectáveis</t>
  </si>
  <si>
    <t>Frasco polvilhador</t>
  </si>
  <si>
    <t>Inalador</t>
  </si>
  <si>
    <t>Nebulizador</t>
  </si>
  <si>
    <t>Recipiente criogénico fixo</t>
  </si>
  <si>
    <t>Recipiente criogénico móvel</t>
  </si>
  <si>
    <t>Recipiente multidose</t>
  </si>
  <si>
    <t>Recipiente multidose com inalador</t>
  </si>
  <si>
    <t>Recipiente para comprimidos</t>
  </si>
  <si>
    <t>Recipiente pressurizado</t>
  </si>
  <si>
    <t>Recipiente unidose</t>
  </si>
  <si>
    <t>Saco</t>
  </si>
  <si>
    <t>Saqueta</t>
  </si>
  <si>
    <t>Seringa pré-cheia</t>
  </si>
  <si>
    <t>Tubo</t>
  </si>
  <si>
    <t>Outro</t>
  </si>
  <si>
    <t>Recipiente multidose  sistema  fecho s/ entrada de ar</t>
  </si>
  <si>
    <t>Acção periférica</t>
  </si>
  <si>
    <t>Acidificantes e alcalinizantes urinários</t>
  </si>
  <si>
    <t>Adjuvantes da cicatrização</t>
  </si>
  <si>
    <t>Adsorventes</t>
  </si>
  <si>
    <t>Adstringentes, lubrificantes e lágrimas artificiais</t>
  </si>
  <si>
    <t>Agentes de diluição, irrigação e lubrificação</t>
  </si>
  <si>
    <t>Agonistas adrenérgicos beta</t>
  </si>
  <si>
    <t>Agonistas adrenérgicos beta; Antagonistas colinérgicos</t>
  </si>
  <si>
    <t>Agonistas adrenérgicos beta; Glucocorticóides</t>
  </si>
  <si>
    <t>Agonistas adrenérgicos beta; Simpaticomiméticos</t>
  </si>
  <si>
    <t>Agonistas alfa 2 centrais</t>
  </si>
  <si>
    <t>Alcalinizantes</t>
  </si>
  <si>
    <t>Alquilantes</t>
  </si>
  <si>
    <t>Amidinopenicilinas</t>
  </si>
  <si>
    <t>Aminoácidos</t>
  </si>
  <si>
    <t>Aminoglicosídeos</t>
  </si>
  <si>
    <t>Aminopenicilinas</t>
  </si>
  <si>
    <t>Analgésicos e antipiréticos</t>
  </si>
  <si>
    <t>Analgésicos e antipiréticos; Antiagregantes plaquetários</t>
  </si>
  <si>
    <t>Analgésicos e antipiréticos; Antidepressores</t>
  </si>
  <si>
    <t>Analgésicos e antipiréticos; Antiepilépticos e anticonvulsivantes</t>
  </si>
  <si>
    <t>Analgésicos e antipiréticos; Derivados do ácido acético</t>
  </si>
  <si>
    <t>Analgésicos estupefacientes</t>
  </si>
  <si>
    <t>Análogos da hormona libertadora de gonadotropina</t>
  </si>
  <si>
    <t>Análogos das prostaglandinas</t>
  </si>
  <si>
    <t>Análogos não nucleosídeos inibidores da transcriptase inversa (reversa)</t>
  </si>
  <si>
    <t>Análogos nucleosídeos inibidores da transcriptase inversa (reversa)</t>
  </si>
  <si>
    <t>Androgéneos e anabolizantes</t>
  </si>
  <si>
    <t>Anestésicos gerais</t>
  </si>
  <si>
    <t>Anestésicos locais</t>
  </si>
  <si>
    <t>Anestésicos locais e antipruriginosos</t>
  </si>
  <si>
    <t>Anestésicos locais; De aplicação tópica</t>
  </si>
  <si>
    <t>Ansiolíticos, sedativos e hipnóticos</t>
  </si>
  <si>
    <t>Antagonistas colinérgicos</t>
  </si>
  <si>
    <t>Antagonistas dos leucotrienos</t>
  </si>
  <si>
    <t>Antagonistas dos receptores da angiotensina</t>
  </si>
  <si>
    <t>Antagonistas dos receptores H2</t>
  </si>
  <si>
    <t>Antagonistas hipofisários</t>
  </si>
  <si>
    <t>Antiácidos</t>
  </si>
  <si>
    <t>Antiagregantes plaquetários</t>
  </si>
  <si>
    <t>Antiandrogénios</t>
  </si>
  <si>
    <t>Antianginosos</t>
  </si>
  <si>
    <t>Antiasmáticos de acção profiláctica</t>
  </si>
  <si>
    <t>Antibacterianos</t>
  </si>
  <si>
    <t>Antibacterianos; Anti-inflamatórios não esteróides</t>
  </si>
  <si>
    <t>Antibacterianos; Corticosteróides</t>
  </si>
  <si>
    <t>Antibióticos</t>
  </si>
  <si>
    <t>Anticolinérgicos</t>
  </si>
  <si>
    <t>Anticoncepcionais</t>
  </si>
  <si>
    <t>Antidepressores</t>
  </si>
  <si>
    <t>Antidiabéticos orais</t>
  </si>
  <si>
    <t>Antidiarreicos</t>
  </si>
  <si>
    <t>Antidislipidémicos</t>
  </si>
  <si>
    <t>Antieméticos e antivertiginosos</t>
  </si>
  <si>
    <t>Antieméticos e antivertiginosos; Modificadores da motilidade gástrica ou procinéticos</t>
  </si>
  <si>
    <t>Antiepilépticos e anticonvulsivantes</t>
  </si>
  <si>
    <t>Antiepilépticos e anticonvulsivantes; Ansiolíticos, sedativos e hipnóticos</t>
  </si>
  <si>
    <t>Antiespasmódicos</t>
  </si>
  <si>
    <t>Antiestrogénios</t>
  </si>
  <si>
    <t>Antifibrinolíticos</t>
  </si>
  <si>
    <t>Antiflatulentos</t>
  </si>
  <si>
    <t>Antiflatulentos; Suplementos enzimáticos, bacilos lácteos e análogos</t>
  </si>
  <si>
    <t>Antifúngicos</t>
  </si>
  <si>
    <t>Anti-helmínticos</t>
  </si>
  <si>
    <t>Anti-hemorrágicos</t>
  </si>
  <si>
    <t>Anti-hemorroidários</t>
  </si>
  <si>
    <t>Anti-hipertensores</t>
  </si>
  <si>
    <t>Anti-histamínicos</t>
  </si>
  <si>
    <t>Anti-histamínicos H 1 não sedativos</t>
  </si>
  <si>
    <t>Anti-histamínicos H 1 sedativos</t>
  </si>
  <si>
    <t>Anti-histamínicos H 1 sedativos; Ansiolíticos, sedativos e hipnóticos</t>
  </si>
  <si>
    <t>Anti-hormonas</t>
  </si>
  <si>
    <t>Anti-infecciosos</t>
  </si>
  <si>
    <t>Anti-infecciosos e anti-sépticos urinários</t>
  </si>
  <si>
    <t>Anti-inflamatórios intestinais</t>
  </si>
  <si>
    <t>Anti-inflamatórios intestinais; Modificadores da evolução da doença reumatismal</t>
  </si>
  <si>
    <t>Anti-inflamatórios não esteróides</t>
  </si>
  <si>
    <t>Anti-inflamatórios não esteróides para uso tópico</t>
  </si>
  <si>
    <t>Antilepróticos</t>
  </si>
  <si>
    <t>Antimaláricos</t>
  </si>
  <si>
    <t>Antimetabolitos</t>
  </si>
  <si>
    <t>Antimetabolitos; Imunomoduladores</t>
  </si>
  <si>
    <t>Antimetabolitos; Modificadores da evolução da doença reumatismal</t>
  </si>
  <si>
    <t>Antimiasténicos</t>
  </si>
  <si>
    <t>Antiparasitários</t>
  </si>
  <si>
    <t>Antiparkinsónicos</t>
  </si>
  <si>
    <t>Antipsicóticos</t>
  </si>
  <si>
    <t>Anti-retrovirais</t>
  </si>
  <si>
    <t>Anti-sépticos e desinfectantes</t>
  </si>
  <si>
    <t>Anti-sépticos e desinfectantes; Outros medicamentos tópicos vaginais</t>
  </si>
  <si>
    <t>Antituberculosos</t>
  </si>
  <si>
    <t>Antitússicos</t>
  </si>
  <si>
    <t>Antivíricos</t>
  </si>
  <si>
    <t>Antivitamínicos K</t>
  </si>
  <si>
    <t>Aparelho digestivo</t>
  </si>
  <si>
    <t>Aparelho locomotor</t>
  </si>
  <si>
    <t>Aparelho respiratório</t>
  </si>
  <si>
    <t>Associação de sais para re-hidratação oral</t>
  </si>
  <si>
    <t>Associações de antibacterianos, antifúngicos e corticosteróides</t>
  </si>
  <si>
    <t>Associações de diuréticos</t>
  </si>
  <si>
    <t>Associações de penicilinas com inibidores das lactamases beta</t>
  </si>
  <si>
    <t>Associações de vitaminas</t>
  </si>
  <si>
    <t>Associações de vitaminas com sais minerais</t>
  </si>
  <si>
    <t>Associações de vitaminas com sais minerais; Outros</t>
  </si>
  <si>
    <t>Associações de vitaminas com sais minerais; Vitaminas D</t>
  </si>
  <si>
    <t>Associações e medicamentos descongestionantes</t>
  </si>
  <si>
    <t>Associações e medicamentos descongestionantes; De aplicação tópica</t>
  </si>
  <si>
    <t>Benzilpenicilinas e fenoximetilpenicilina</t>
  </si>
  <si>
    <t>Bifosfonatos</t>
  </si>
  <si>
    <t>Bloqueadores adrenérgicos beta (Classe II)</t>
  </si>
  <si>
    <t>Bloqueadores alfa</t>
  </si>
  <si>
    <t>Bloqueadores alfa; Medicamentos usados na retenção urinária</t>
  </si>
  <si>
    <t>Bloqueadores beta</t>
  </si>
  <si>
    <t>Bloqueadores beta e alfa</t>
  </si>
  <si>
    <t>Bloqueadores da entrada do cálcio</t>
  </si>
  <si>
    <t>Bloqueadores da entrada do cálcio (Classe IV); Bloqueadores da entrada do cálcio</t>
  </si>
  <si>
    <t>Bloqueadores da entrada do cálcio (Classe IV); Bloqueadores da entrada do cálcio; Antianginosos</t>
  </si>
  <si>
    <t>Bloqueadores da entrada do cálcio (Classe IV); Inibidores da enzima de conversão da angiotensina; Bloqueadores da entrada do cálcio</t>
  </si>
  <si>
    <t>Bloqueadores da entrada do cálcio; Antianginosos</t>
  </si>
  <si>
    <t>Bloqueadores da entrada do cálcio; Antidislipidémicos</t>
  </si>
  <si>
    <t>Cálcio</t>
  </si>
  <si>
    <t>Cálcio; Cálcio</t>
  </si>
  <si>
    <t>Cálcio; Magnésio</t>
  </si>
  <si>
    <t>Cálcio; Vitaminas D</t>
  </si>
  <si>
    <t>Calcitonina</t>
  </si>
  <si>
    <t>Carbapenemes</t>
  </si>
  <si>
    <t>Cefalosporinas de 1ª. Geração</t>
  </si>
  <si>
    <t>Cefalosporinas de 2ª. Geração</t>
  </si>
  <si>
    <t>Cefalosporinas de 3ª. Geração</t>
  </si>
  <si>
    <t>Cefalosporinas de 4ª. Geração</t>
  </si>
  <si>
    <t>Citotóxicos que interferem com a tubulina</t>
  </si>
  <si>
    <t>Citotóxicos que se intercalam no ADN</t>
  </si>
  <si>
    <t>Citotóxicos relacionados com alquilantes</t>
  </si>
  <si>
    <t>Classe Ic (tipo flecainida )</t>
  </si>
  <si>
    <t>Cloranfenicol e tetraciclinas</t>
  </si>
  <si>
    <t>Coleréticos e colagogos</t>
  </si>
  <si>
    <t>Compostos de ferro</t>
  </si>
  <si>
    <t>Compostos não acídicos</t>
  </si>
  <si>
    <t>Corticosteróides</t>
  </si>
  <si>
    <t>Corticosteróides de aplicação tópica</t>
  </si>
  <si>
    <t>Corticosteróides; Glucocorticóides</t>
  </si>
  <si>
    <t>De acção curta</t>
  </si>
  <si>
    <t>De acção intermédia</t>
  </si>
  <si>
    <t>De acção prolongada</t>
  </si>
  <si>
    <t>De acção sistémica</t>
  </si>
  <si>
    <t>De acção sistémica; Anticoncepcionais</t>
  </si>
  <si>
    <t>De aplicação tópica</t>
  </si>
  <si>
    <t>Derivados do ácido acético</t>
  </si>
  <si>
    <t>Derivados do ácido antranílico</t>
  </si>
  <si>
    <t>Derivados do ácido propiónico</t>
  </si>
  <si>
    <t>Derivados do indol e do indeno</t>
  </si>
  <si>
    <t>Derivados sulfanilamídicos</t>
  </si>
  <si>
    <t>Descongestionantes</t>
  </si>
  <si>
    <t>Digitálicos</t>
  </si>
  <si>
    <t>Diuréticos da ansa</t>
  </si>
  <si>
    <t>Diuréticos osmóticos</t>
  </si>
  <si>
    <t>Diuréticos poupadores de potássio</t>
  </si>
  <si>
    <t>Dopaminomiméticos</t>
  </si>
  <si>
    <t>Dopaminomiméticos; Antagonistas hipofisários</t>
  </si>
  <si>
    <t>Emolientes</t>
  </si>
  <si>
    <t>Enzimas anti-inflamatórias</t>
  </si>
  <si>
    <t>Estimulantes da ovulação e gonadotropinas</t>
  </si>
  <si>
    <t>Estimulantes inespecíficos do Sistema Nervoso Central</t>
  </si>
  <si>
    <t>Estrogénios e progestagénios</t>
  </si>
  <si>
    <t>Expectorantes</t>
  </si>
  <si>
    <t>Factores estimulantes da hematopoiese</t>
  </si>
  <si>
    <t>Fámacos profiláticos usados na rinite alérgica</t>
  </si>
  <si>
    <t>Fámacos profiláticos usados na rinite alérgica; Antiasmáticos de acção profiláctica</t>
  </si>
  <si>
    <t>Fibrinolíticos (ou trombolíticos)</t>
  </si>
  <si>
    <t>Fixadores de Fósforo</t>
  </si>
  <si>
    <t>Flúor</t>
  </si>
  <si>
    <t>Fósforo</t>
  </si>
  <si>
    <t>Gases medicinais</t>
  </si>
  <si>
    <t>Glucagom</t>
  </si>
  <si>
    <t>Glúcidos</t>
  </si>
  <si>
    <t>Glucocorticóides</t>
  </si>
  <si>
    <t>Glucose</t>
  </si>
  <si>
    <t>Hemostáticos</t>
  </si>
  <si>
    <t>Heparinas</t>
  </si>
  <si>
    <t>Hormonas hipotalâmicas e hipofisárias, seus análogos e antagonistas</t>
  </si>
  <si>
    <t>Imunoglobulinas</t>
  </si>
  <si>
    <t>Imunomoduladores</t>
  </si>
  <si>
    <t>Imunomoduladores de uso tópico</t>
  </si>
  <si>
    <t>Imunomoduladores; Modificadores da evolução da doença reumatismal</t>
  </si>
  <si>
    <t>Inibidores da aromatase</t>
  </si>
  <si>
    <t>Inibidores da bomba de protões</t>
  </si>
  <si>
    <t>Inibidores da bomba de protões; Derivados do ácido propiónico</t>
  </si>
  <si>
    <t>Inibidores da enzima de conversão da angiotensina</t>
  </si>
  <si>
    <t>Inibidores da enzima de conversão da angiotensina; Bloqueadores da entrada do cálcio</t>
  </si>
  <si>
    <t>Inibidores da protease</t>
  </si>
  <si>
    <t>Inibidores da topoisomerase I</t>
  </si>
  <si>
    <t>Inibidores da topoisomerase II</t>
  </si>
  <si>
    <t>Inibidores das tirosinacinases</t>
  </si>
  <si>
    <t>Inibidores enzimáticos</t>
  </si>
  <si>
    <t>Inibidores selectivos da Cox 2</t>
  </si>
  <si>
    <t>Insulinas, antidiabéticos orais e glucagom</t>
  </si>
  <si>
    <t>Isoxazolilpenicilinas</t>
  </si>
  <si>
    <t>Laxantes de contacto</t>
  </si>
  <si>
    <t>Laxantes e catárticos</t>
  </si>
  <si>
    <t>Laxantes expansores do volume fecal</t>
  </si>
  <si>
    <t>Laxantes osmóticos</t>
  </si>
  <si>
    <t>Lípidos</t>
  </si>
  <si>
    <t>Lisados bacterianos</t>
  </si>
  <si>
    <t>Lítio</t>
  </si>
  <si>
    <t>Lobo anterior da hipófise</t>
  </si>
  <si>
    <t>Lobo posterior da hipófise</t>
  </si>
  <si>
    <t>Macrólidos</t>
  </si>
  <si>
    <t>Magnésio</t>
  </si>
  <si>
    <t>Magnésio; Potássio</t>
  </si>
  <si>
    <t>Medicamentos antineoplásicos e imunomoduladores</t>
  </si>
  <si>
    <t>Medicamentos com acção específica nas perturbações do ciclo sono-vigília</t>
  </si>
  <si>
    <t>Medicamentos para tratamento da artrose</t>
  </si>
  <si>
    <t>Medicamentos para tratamento da dependência de drogas</t>
  </si>
  <si>
    <t>Medicamentos para tratamento da litíase biliar</t>
  </si>
  <si>
    <t>Medicamentos para tratamento das anemias hemolíticas e hipoplásticas; Androgéneos e anabolizantes</t>
  </si>
  <si>
    <t>Medicamentos para tratamento das anemias megaloblásticas</t>
  </si>
  <si>
    <t>Medicamentos para uso intra-ocular</t>
  </si>
  <si>
    <t>Medicamentos que actuam na boca e orofaringe</t>
  </si>
  <si>
    <t>Medicamentos que actuam no fígado e vias biliares</t>
  </si>
  <si>
    <t>Medicamentos que actuam no osso e no metabolismo do cálcio</t>
  </si>
  <si>
    <t>Medicamentos que actuam no útero</t>
  </si>
  <si>
    <t>Medicamentos usados na disfunção eréctil</t>
  </si>
  <si>
    <t>Medicamentos usados na enxaqueca</t>
  </si>
  <si>
    <t>Medicamentos usados na incontinência urinária</t>
  </si>
  <si>
    <t>Medicamentos usados na retenção urinária</t>
  </si>
  <si>
    <t>Medicamentos usados nas perturbações da micção</t>
  </si>
  <si>
    <t>Medicamentos usados no tratamento de intoxicações</t>
  </si>
  <si>
    <t>Medicamentos usados no tratamento de intoxicações; Medicamentos para tratamento das anemias megaloblásticas</t>
  </si>
  <si>
    <t>Medicamentos usados no tratamento de intoxicações; Meios de diagnóstico não radiológico</t>
  </si>
  <si>
    <t>Medicamentos usados no tratamento de intoxicações; Outros antiarrítmicos</t>
  </si>
  <si>
    <t>Medicamentos usados para diagnóstico</t>
  </si>
  <si>
    <t>Medicamentos usados para o tratamento da gota</t>
  </si>
  <si>
    <t>Medicamentos utilizados no tratamento sintomático da doença do neurónio motor</t>
  </si>
  <si>
    <t>Medicamentos utilizados no tratamento sintomático das alterações das funções cognitivas</t>
  </si>
  <si>
    <t>Medicamentos utilizados no tratamento sintomático das alterações das funções cognitivas; Outros vasodilatadores</t>
  </si>
  <si>
    <t>Meios de contraste para imagem por ressonância magnética</t>
  </si>
  <si>
    <t>Meios de contraste para ultra-sonografia</t>
  </si>
  <si>
    <t>Meios de diagnóstico não radiológico</t>
  </si>
  <si>
    <t>Midriáticos e cicloplégicos</t>
  </si>
  <si>
    <t>Misturas de macronutrientes</t>
  </si>
  <si>
    <t>Misturas de macronutrientes e micronutrientes</t>
  </si>
  <si>
    <t>Modificadores da evolução da doença reumatismal</t>
  </si>
  <si>
    <t>Modificadores da motilidade gástrica ou procinéticos</t>
  </si>
  <si>
    <t>Modificadores da motilidade gastrointestinal</t>
  </si>
  <si>
    <t>Modulares</t>
  </si>
  <si>
    <t>Monobactamos</t>
  </si>
  <si>
    <t>Não selectivos cardíacos</t>
  </si>
  <si>
    <t>Nutrição</t>
  </si>
  <si>
    <t>Obstipantes</t>
  </si>
  <si>
    <t>Obstipantes; Antiflatulentos</t>
  </si>
  <si>
    <t>Ocitócicos</t>
  </si>
  <si>
    <t>Ocitócicos; Lobo posterior da hipófise</t>
  </si>
  <si>
    <t>Outros</t>
  </si>
  <si>
    <t>Outros antiarrítmicos</t>
  </si>
  <si>
    <t>Outros antibacterianos</t>
  </si>
  <si>
    <t>Outros antibacterianos; Outros antiparasitários</t>
  </si>
  <si>
    <t>Outros anticoagulantes</t>
  </si>
  <si>
    <t>Outros anti-inflamatórios, descongestionantes e antialérgicos</t>
  </si>
  <si>
    <t>Outros antiparasitários</t>
  </si>
  <si>
    <t>Outros antivíricos</t>
  </si>
  <si>
    <t>Outros cardiotónicos</t>
  </si>
  <si>
    <t>Outros citotóxicos</t>
  </si>
  <si>
    <t>Outros medicamentos</t>
  </si>
  <si>
    <t>Outros medicamentos tópicos vaginais</t>
  </si>
  <si>
    <t>Outros medicamentos usados em Dermatologia</t>
  </si>
  <si>
    <t>Outros medicamentos usados em disfunções geniturinárias</t>
  </si>
  <si>
    <t>Outros produtos</t>
  </si>
  <si>
    <t>Outros produtos usados em radiologia</t>
  </si>
  <si>
    <t>Outros vasodilatadores</t>
  </si>
  <si>
    <t>Oxicans</t>
  </si>
  <si>
    <t>Pós</t>
  </si>
  <si>
    <t>Potássio</t>
  </si>
  <si>
    <t>Preparações enzimáticas e produtos aparentados</t>
  </si>
  <si>
    <t>Preparações para verrugas, calos e condilomas</t>
  </si>
  <si>
    <t>Preparações radiofarmacêuticas (radiofármacos)</t>
  </si>
  <si>
    <t>Produtos baritados</t>
  </si>
  <si>
    <t>Produtos iodados</t>
  </si>
  <si>
    <t>Produtos iodados; Hormonas da tiróide e antitiroideus</t>
  </si>
  <si>
    <t>Produtos para alopécia androgénica</t>
  </si>
  <si>
    <t>Produtos para aplicação nasal</t>
  </si>
  <si>
    <t>Produtos para aplicação no ouvido</t>
  </si>
  <si>
    <t>Produtos para aplicação no ouvido; Antibacterianos; Corticosteróides</t>
  </si>
  <si>
    <t>Produtos para as unhas</t>
  </si>
  <si>
    <t>Progestagénios</t>
  </si>
  <si>
    <t>Prolongadores da repolarização (Classe III)</t>
  </si>
  <si>
    <t>Prostaglandinas</t>
  </si>
  <si>
    <t>Protectores da mucosa gástrica</t>
  </si>
  <si>
    <t>Quinolonas</t>
  </si>
  <si>
    <t>Radiofármacos de estrôncio</t>
  </si>
  <si>
    <t>Radiofármacos de gálio</t>
  </si>
  <si>
    <t>Radiofármacos de índio</t>
  </si>
  <si>
    <t>Radiofármacos de iodo</t>
  </si>
  <si>
    <t>Radiofármacos de iodo; Outros produtos</t>
  </si>
  <si>
    <t>Radiofármacos de samário</t>
  </si>
  <si>
    <t>Radiofármacos de tálio</t>
  </si>
  <si>
    <t>Radiofármacos de tecnécio</t>
  </si>
  <si>
    <t>Resinas permutadoras de catiões</t>
  </si>
  <si>
    <t>Rosácea</t>
  </si>
  <si>
    <t>Sais minerais</t>
  </si>
  <si>
    <t>Sangue</t>
  </si>
  <si>
    <t>Selectivos cardíacos</t>
  </si>
  <si>
    <t>Simpaticomiméticos</t>
  </si>
  <si>
    <t>Simpaticomiméticos; Agonistas adrenérgicos beta</t>
  </si>
  <si>
    <t>Simpaticomiméticos; Outros antiarrítmicos</t>
  </si>
  <si>
    <t>Sistema nervoso central</t>
  </si>
  <si>
    <t>Sódio</t>
  </si>
  <si>
    <t>Soluções hipertónicas</t>
  </si>
  <si>
    <t>Soluções isotónicas</t>
  </si>
  <si>
    <t>Soluções para conservação de órgãos</t>
  </si>
  <si>
    <t>Soluções para hemodiálise</t>
  </si>
  <si>
    <t>Soluções para hemodiálise; Soluções para hemofiltração</t>
  </si>
  <si>
    <t>Soluções para hemofiltração</t>
  </si>
  <si>
    <t>Substitutos do plasma e das fracções proteicas do plasma</t>
  </si>
  <si>
    <t>Substitutos do plasma e das fracções proteicas do plasma; Hemostáticos</t>
  </si>
  <si>
    <t>Sulfonamidas e suas associações</t>
  </si>
  <si>
    <t>Suplementos minerais</t>
  </si>
  <si>
    <t>Suplementos vitamínicos lipossolúveis</t>
  </si>
  <si>
    <t>Tensioactivos (surfactantes) pulmonares</t>
  </si>
  <si>
    <t>Tiazidas e análogos</t>
  </si>
  <si>
    <t>Tiazidas e análogos; Antagonistas dos receptores da angiotensina</t>
  </si>
  <si>
    <t>Tiazidas e análogos; Antagonistas dos receptores da angiotensina; Bloqueadores da entrada do cálcio</t>
  </si>
  <si>
    <t>Tiazidas e análogos; Inibidores da enzima de conversão da angiotensina</t>
  </si>
  <si>
    <t>Tratamento de substituição</t>
  </si>
  <si>
    <t>Vacinas (simples e conjugadas)</t>
  </si>
  <si>
    <t>Vasodilatadores</t>
  </si>
  <si>
    <t>Venotrópicos</t>
  </si>
  <si>
    <t>Vitaminas</t>
  </si>
  <si>
    <t>Vitaminas D</t>
  </si>
  <si>
    <t>Vitaminas hidrossolúveis</t>
  </si>
  <si>
    <t>Vitaminas hidrossolúveis; Medicamentos para tratamento das anemias hemolíticas e hipoplásticas</t>
  </si>
  <si>
    <t>Vitaminas hidrossolúveis; Medicamentos para tratamento das anemias megaloblásticas</t>
  </si>
  <si>
    <t>Vitaminas hidrossolúveis; Venotrópicos</t>
  </si>
  <si>
    <t>Vitaminas lipossolúveis</t>
  </si>
  <si>
    <t>Vitaminas lipossolúveis; Vitaminas D</t>
  </si>
  <si>
    <t>Xantinas</t>
  </si>
  <si>
    <t>1 - MEDICAMENTO NÃO GENÉRICO (APRESENTAÇÃO DE MENOR DIMENSÃO)</t>
  </si>
  <si>
    <t xml:space="preserve">PVA </t>
  </si>
  <si>
    <t>(1)</t>
  </si>
  <si>
    <t>(2)</t>
  </si>
  <si>
    <t>(3)</t>
  </si>
  <si>
    <t xml:space="preserve">(1) x (2) x (3) </t>
  </si>
  <si>
    <t>ml</t>
  </si>
  <si>
    <t>ACONDICIONAMENTO</t>
  </si>
  <si>
    <t>µg</t>
  </si>
  <si>
    <t>µg/h</t>
  </si>
  <si>
    <t>dose(s)</t>
  </si>
  <si>
    <t>g</t>
  </si>
  <si>
    <t>Kg</t>
  </si>
  <si>
    <t>l</t>
  </si>
  <si>
    <t>MBq</t>
  </si>
  <si>
    <t>mg</t>
  </si>
  <si>
    <t>mg/ml</t>
  </si>
  <si>
    <t>U.I./ml</t>
  </si>
  <si>
    <t>unidade(s)</t>
  </si>
  <si>
    <t>outro</t>
  </si>
  <si>
    <t>Ampola</t>
  </si>
  <si>
    <t>Pó liofilizado para reconstituição</t>
  </si>
  <si>
    <t>Solução para nebulização</t>
  </si>
  <si>
    <t>Suspensão e emulsão para emulsão injectável</t>
  </si>
  <si>
    <t>FRANÇA</t>
  </si>
  <si>
    <r>
      <t>DOSAGEM
R</t>
    </r>
    <r>
      <rPr>
        <b/>
        <vertAlign val="subscript"/>
        <sz val="16"/>
        <rFont val="Arial"/>
        <family val="2"/>
      </rPr>
      <t>1</t>
    </r>
  </si>
  <si>
    <t>PVA 
REFERÊNCIA</t>
  </si>
  <si>
    <t xml:space="preserve">    </t>
  </si>
  <si>
    <t>6 - CONTATOS</t>
  </si>
  <si>
    <t>ITÁLIA</t>
  </si>
  <si>
    <t>CLASSE</t>
  </si>
  <si>
    <t>C</t>
  </si>
  <si>
    <t>H</t>
  </si>
  <si>
    <t>A</t>
  </si>
  <si>
    <t>º</t>
  </si>
  <si>
    <t>PVA REFERÊNCIA</t>
  </si>
  <si>
    <t>Portugal</t>
  </si>
  <si>
    <t>Outro/Origem</t>
  </si>
  <si>
    <t>ENVASE CLÍNICO</t>
  </si>
  <si>
    <t>NOME:</t>
  </si>
  <si>
    <t>CLASSIFICAÇÃO MEDICAMENTO</t>
  </si>
  <si>
    <t>Mínimo Paises Refª</t>
  </si>
  <si>
    <t xml:space="preserve">PVH S/IVA </t>
  </si>
  <si>
    <t xml:space="preserve">PVH C/IVA </t>
  </si>
  <si>
    <t>ENVASE NORMAL</t>
  </si>
  <si>
    <t>PVH S/IVA</t>
  </si>
  <si>
    <t>VOLUME / APRESENTAÇÃO</t>
  </si>
  <si>
    <t>BÉLGICA</t>
  </si>
  <si>
    <t>M-PRP-010/03</t>
  </si>
  <si>
    <t>DEFINIÇÃO DE PREÇOS DE AQUISIÇÃO DE MEDICAMENTO NÃO GENÉRICO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</si>
</sst>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0\ &quot;€&quot;"/>
    <numFmt numFmtId="166" formatCode="0.0000"/>
    <numFmt numFmtId="167" formatCode="0.000"/>
    <numFmt numFmtId="168" formatCode="#,##0.000"/>
    <numFmt numFmtId="169" formatCode="00"/>
    <numFmt numFmtId="170" formatCode="#,##0.00_ ;\-#,##0.00\ "/>
  </numFmts>
  <fonts count="43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vertAlign val="subscript"/>
      <sz val="16"/>
      <name val="Arial"/>
      <family val="2"/>
    </font>
    <font>
      <sz val="15"/>
      <name val="Arial"/>
      <family val="2"/>
    </font>
    <font>
      <b/>
      <sz val="14"/>
      <name val="Arial"/>
      <family val="2"/>
    </font>
    <font>
      <b/>
      <vertAlign val="subscript"/>
      <sz val="1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26"/>
      <color indexed="9"/>
      <name val="Arial"/>
      <family val="2"/>
    </font>
    <font>
      <sz val="26"/>
      <color indexed="9"/>
      <name val="Arial"/>
      <family val="2"/>
    </font>
    <font>
      <b/>
      <sz val="15"/>
      <name val="Arial"/>
      <family val="2"/>
    </font>
    <font>
      <b/>
      <sz val="14"/>
      <color indexed="81"/>
      <name val="Tahoma"/>
      <family val="2"/>
    </font>
    <font>
      <b/>
      <sz val="12"/>
      <color indexed="81"/>
      <name val="Calisto MT"/>
      <family val="1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26"/>
      <color rgb="FFFF0000"/>
      <name val="Arial"/>
      <family val="2"/>
    </font>
    <font>
      <sz val="26"/>
      <color rgb="FFFF0000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Geneva"/>
    </font>
    <font>
      <b/>
      <sz val="26"/>
      <color theme="0"/>
      <name val="Arial"/>
      <family val="2"/>
    </font>
    <font>
      <sz val="26"/>
      <color theme="0"/>
      <name val="Arial"/>
      <family val="2"/>
    </font>
    <font>
      <sz val="14"/>
      <color theme="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25" fillId="0" borderId="0"/>
    <xf numFmtId="164" fontId="1" fillId="0" borderId="0" applyFont="0" applyFill="0" applyBorder="0" applyAlignment="0" applyProtection="0"/>
  </cellStyleXfs>
  <cellXfs count="291">
    <xf numFmtId="0" fontId="0" fillId="0" borderId="0" xfId="0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Alignment="1"/>
    <xf numFmtId="0" fontId="7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Fill="1" applyBorder="1" applyAlignment="1" applyProtection="1">
      <alignment horizontal="righ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Fill="1" applyBorder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/>
    <xf numFmtId="165" fontId="1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7" fillId="0" borderId="9" xfId="0" applyFont="1" applyFill="1" applyBorder="1" applyAlignment="1" applyProtection="1">
      <protection locked="0"/>
    </xf>
    <xf numFmtId="0" fontId="16" fillId="0" borderId="0" xfId="0" applyFont="1" applyFill="1" applyBorder="1" applyAlignment="1"/>
    <xf numFmtId="0" fontId="16" fillId="0" borderId="2" xfId="0" applyFont="1" applyFill="1" applyBorder="1" applyAlignment="1">
      <alignment vertical="center" wrapText="1"/>
    </xf>
    <xf numFmtId="0" fontId="15" fillId="0" borderId="10" xfId="0" applyFont="1" applyFill="1" applyBorder="1" applyAlignment="1"/>
    <xf numFmtId="0" fontId="15" fillId="0" borderId="11" xfId="0" applyFont="1" applyFill="1" applyBorder="1" applyAlignment="1"/>
    <xf numFmtId="0" fontId="15" fillId="0" borderId="12" xfId="0" applyFont="1" applyFill="1" applyBorder="1" applyAlignment="1"/>
    <xf numFmtId="49" fontId="7" fillId="0" borderId="1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wrapText="1"/>
      <protection hidden="1"/>
    </xf>
    <xf numFmtId="0" fontId="6" fillId="0" borderId="15" xfId="0" applyFont="1" applyFill="1" applyBorder="1" applyAlignment="1" applyProtection="1">
      <alignment horizontal="left" vertical="center" wrapText="1"/>
      <protection hidden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14" fillId="0" borderId="0" xfId="0" applyFont="1" applyAlignment="1"/>
    <xf numFmtId="168" fontId="6" fillId="0" borderId="18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9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0" applyFont="1" applyFill="1" applyBorder="1" applyAlignment="1"/>
    <xf numFmtId="165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hidden="1"/>
    </xf>
    <xf numFmtId="167" fontId="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hidden="1"/>
    </xf>
    <xf numFmtId="167" fontId="6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168" fontId="6" fillId="0" borderId="21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6" fillId="0" borderId="21" xfId="0" applyFont="1" applyFill="1" applyBorder="1" applyAlignment="1">
      <alignment horizontal="center" vertic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6" fillId="0" borderId="27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28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/>
    <xf numFmtId="0" fontId="12" fillId="0" borderId="0" xfId="0" applyFont="1" applyBorder="1" applyAlignment="1"/>
    <xf numFmtId="0" fontId="6" fillId="0" borderId="29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/>
    <xf numFmtId="0" fontId="19" fillId="0" borderId="0" xfId="0" applyFont="1" applyFill="1" applyAlignment="1"/>
    <xf numFmtId="0" fontId="18" fillId="0" borderId="0" xfId="0" applyFont="1" applyFill="1" applyBorder="1" applyAlignment="1"/>
    <xf numFmtId="0" fontId="20" fillId="0" borderId="0" xfId="0" applyFont="1" applyFill="1" applyAlignment="1"/>
    <xf numFmtId="0" fontId="20" fillId="0" borderId="0" xfId="0" applyFont="1" applyAlignment="1"/>
    <xf numFmtId="0" fontId="21" fillId="0" borderId="0" xfId="0" applyFont="1" applyFill="1" applyAlignment="1"/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20" fillId="0" borderId="0" xfId="2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Fill="1" applyBorder="1" applyAlignment="1"/>
    <xf numFmtId="0" fontId="9" fillId="0" borderId="3" xfId="0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Fill="1" applyBorder="1" applyAlignment="1" applyProtection="1">
      <alignment horizontal="right" vertical="center" wrapText="1"/>
      <protection locked="0"/>
    </xf>
    <xf numFmtId="0" fontId="9" fillId="0" borderId="3" xfId="0" applyFont="1" applyFill="1" applyBorder="1" applyAlignment="1" applyProtection="1">
      <alignment horizontal="right" vertical="center" wrapText="1"/>
      <protection hidden="1"/>
    </xf>
    <xf numFmtId="0" fontId="9" fillId="0" borderId="4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/>
    <xf numFmtId="0" fontId="7" fillId="0" borderId="0" xfId="0" applyFont="1" applyBorder="1" applyAlignment="1" applyProtection="1">
      <protection locked="0"/>
    </xf>
    <xf numFmtId="165" fontId="7" fillId="0" borderId="0" xfId="0" applyNumberFormat="1" applyFont="1" applyFill="1" applyBorder="1" applyAlignment="1" applyProtection="1">
      <alignment vertical="center" wrapText="1"/>
      <protection locked="0"/>
    </xf>
    <xf numFmtId="165" fontId="7" fillId="0" borderId="30" xfId="0" applyNumberFormat="1" applyFont="1" applyFill="1" applyBorder="1" applyAlignment="1" applyProtection="1">
      <alignment vertical="center" wrapText="1"/>
      <protection locked="0"/>
    </xf>
    <xf numFmtId="0" fontId="7" fillId="0" borderId="31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4" fillId="0" borderId="32" xfId="0" applyFont="1" applyFill="1" applyBorder="1" applyAlignment="1"/>
    <xf numFmtId="0" fontId="4" fillId="0" borderId="33" xfId="0" applyFont="1" applyFill="1" applyBorder="1" applyAlignment="1"/>
    <xf numFmtId="0" fontId="4" fillId="0" borderId="22" xfId="0" applyFont="1" applyFill="1" applyBorder="1" applyAlignment="1"/>
    <xf numFmtId="165" fontId="6" fillId="0" borderId="34" xfId="0" applyNumberFormat="1" applyFont="1" applyFill="1" applyBorder="1" applyAlignment="1">
      <alignment vertical="center" wrapText="1"/>
    </xf>
    <xf numFmtId="165" fontId="6" fillId="0" borderId="28" xfId="0" applyNumberFormat="1" applyFont="1" applyFill="1" applyBorder="1" applyAlignment="1">
      <alignment vertical="center" wrapText="1"/>
    </xf>
    <xf numFmtId="0" fontId="4" fillId="0" borderId="28" xfId="0" applyFont="1" applyFill="1" applyBorder="1" applyAlignment="1"/>
    <xf numFmtId="0" fontId="4" fillId="0" borderId="35" xfId="0" applyFont="1" applyFill="1" applyBorder="1" applyAlignment="1"/>
    <xf numFmtId="165" fontId="7" fillId="0" borderId="30" xfId="0" applyNumberFormat="1" applyFont="1" applyFill="1" applyBorder="1" applyAlignment="1" applyProtection="1">
      <alignment vertical="center" wrapText="1"/>
      <protection hidden="1"/>
    </xf>
    <xf numFmtId="0" fontId="26" fillId="0" borderId="0" xfId="0" applyFont="1" applyFill="1" applyAlignment="1"/>
    <xf numFmtId="0" fontId="26" fillId="0" borderId="0" xfId="0" applyFont="1" applyFill="1" applyBorder="1" applyAlignment="1"/>
    <xf numFmtId="0" fontId="27" fillId="0" borderId="0" xfId="0" applyFont="1" applyFill="1" applyAlignment="1"/>
    <xf numFmtId="0" fontId="28" fillId="0" borderId="0" xfId="0" applyFont="1" applyFill="1" applyAlignment="1"/>
    <xf numFmtId="0" fontId="29" fillId="0" borderId="0" xfId="0" applyFont="1" applyFill="1" applyAlignment="1"/>
    <xf numFmtId="165" fontId="10" fillId="0" borderId="3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/>
    <xf numFmtId="0" fontId="4" fillId="0" borderId="22" xfId="0" applyNumberFormat="1" applyFont="1" applyFill="1" applyBorder="1" applyAlignment="1"/>
    <xf numFmtId="0" fontId="7" fillId="0" borderId="22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>
      <alignment horizontal="center" vertical="center"/>
    </xf>
    <xf numFmtId="0" fontId="30" fillId="0" borderId="0" xfId="0" applyFont="1" applyFill="1" applyAlignment="1"/>
    <xf numFmtId="0" fontId="6" fillId="0" borderId="36" xfId="0" applyFont="1" applyFill="1" applyBorder="1" applyAlignment="1" applyProtection="1">
      <alignment horizontal="right" vertical="center" wrapText="1"/>
      <protection locked="0"/>
    </xf>
    <xf numFmtId="168" fontId="6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protection hidden="1"/>
    </xf>
    <xf numFmtId="0" fontId="32" fillId="0" borderId="0" xfId="0" applyFont="1" applyFill="1" applyBorder="1" applyAlignment="1"/>
    <xf numFmtId="0" fontId="32" fillId="2" borderId="0" xfId="0" applyFont="1" applyFill="1" applyAlignment="1" applyProtection="1">
      <protection hidden="1"/>
    </xf>
    <xf numFmtId="0" fontId="32" fillId="0" borderId="0" xfId="0" applyFont="1" applyFill="1" applyAlignment="1" applyProtection="1">
      <alignment horizontal="center"/>
      <protection hidden="1"/>
    </xf>
    <xf numFmtId="0" fontId="30" fillId="0" borderId="0" xfId="0" applyFont="1" applyFill="1" applyAlignment="1">
      <alignment horizontal="left"/>
    </xf>
    <xf numFmtId="0" fontId="33" fillId="0" borderId="0" xfId="0" applyFont="1" applyAlignment="1">
      <alignment horizontal="center"/>
    </xf>
    <xf numFmtId="0" fontId="30" fillId="0" borderId="0" xfId="0" applyFont="1" applyAlignment="1"/>
    <xf numFmtId="0" fontId="34" fillId="0" borderId="0" xfId="0" applyFont="1" applyBorder="1" applyAlignment="1" applyProtection="1">
      <alignment vertical="center" wrapText="1"/>
      <protection locked="0"/>
    </xf>
    <xf numFmtId="0" fontId="30" fillId="0" borderId="0" xfId="0" applyFont="1" applyFill="1" applyBorder="1">
      <alignment vertical="top"/>
    </xf>
    <xf numFmtId="0" fontId="30" fillId="0" borderId="0" xfId="0" applyFont="1" applyFill="1">
      <alignment vertical="top"/>
    </xf>
    <xf numFmtId="169" fontId="35" fillId="0" borderId="0" xfId="0" applyNumberFormat="1" applyFont="1" applyFill="1" applyBorder="1" applyAlignment="1">
      <alignment horizontal="center"/>
    </xf>
    <xf numFmtId="0" fontId="32" fillId="0" borderId="0" xfId="0" applyFont="1" applyFill="1" applyAlignment="1"/>
    <xf numFmtId="0" fontId="36" fillId="0" borderId="0" xfId="0" applyFont="1" applyFill="1" applyAlignment="1"/>
    <xf numFmtId="0" fontId="37" fillId="0" borderId="0" xfId="0" applyFont="1" applyFill="1" applyAlignment="1"/>
    <xf numFmtId="165" fontId="7" fillId="0" borderId="19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165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3" xfId="0" applyFont="1" applyFill="1" applyBorder="1" applyAlignment="1"/>
    <xf numFmtId="0" fontId="4" fillId="0" borderId="23" xfId="0" applyFont="1" applyFill="1" applyBorder="1" applyAlignment="1"/>
    <xf numFmtId="0" fontId="3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/>
    </xf>
    <xf numFmtId="0" fontId="38" fillId="0" borderId="0" xfId="0" applyFont="1" applyFill="1" applyAlignment="1"/>
    <xf numFmtId="0" fontId="39" fillId="0" borderId="0" xfId="0" applyFont="1" applyFill="1" applyBorder="1" applyAlignment="1"/>
    <xf numFmtId="0" fontId="40" fillId="0" borderId="0" xfId="0" applyFont="1" applyFill="1" applyAlignment="1">
      <alignment vertical="center"/>
    </xf>
    <xf numFmtId="0" fontId="26" fillId="0" borderId="0" xfId="0" applyFont="1" applyAlignment="1"/>
    <xf numFmtId="165" fontId="4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2" fillId="0" borderId="37" xfId="0" applyFont="1" applyFill="1" applyBorder="1" applyAlignment="1" applyProtection="1">
      <alignment horizontal="center" vertical="center" wrapText="1"/>
      <protection locked="0"/>
    </xf>
    <xf numFmtId="4" fontId="42" fillId="0" borderId="38" xfId="0" applyNumberFormat="1" applyFont="1" applyFill="1" applyBorder="1" applyAlignment="1" applyProtection="1">
      <alignment horizontal="center" vertical="center"/>
      <protection locked="0"/>
    </xf>
    <xf numFmtId="4" fontId="32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/>
    <xf numFmtId="165" fontId="30" fillId="0" borderId="0" xfId="0" applyNumberFormat="1" applyFont="1" applyFill="1" applyAlignment="1"/>
    <xf numFmtId="0" fontId="27" fillId="0" borderId="0" xfId="0" applyFont="1" applyFill="1" applyAlignment="1" applyProtection="1">
      <alignment horizontal="center"/>
      <protection hidden="1"/>
    </xf>
    <xf numFmtId="0" fontId="6" fillId="0" borderId="39" xfId="0" applyFont="1" applyFill="1" applyBorder="1" applyAlignment="1" applyProtection="1">
      <alignment vertical="center" wrapText="1"/>
      <protection locked="0"/>
    </xf>
    <xf numFmtId="0" fontId="41" fillId="0" borderId="28" xfId="0" applyFont="1" applyFill="1" applyBorder="1" applyAlignment="1">
      <alignment horizontal="left"/>
    </xf>
    <xf numFmtId="165" fontId="41" fillId="3" borderId="2" xfId="0" applyNumberFormat="1" applyFont="1" applyFill="1" applyBorder="1" applyAlignment="1" applyProtection="1">
      <alignment horizontal="center" vertical="center" wrapText="1"/>
      <protection hidden="1"/>
    </xf>
    <xf numFmtId="165" fontId="41" fillId="3" borderId="41" xfId="0" applyNumberFormat="1" applyFont="1" applyFill="1" applyBorder="1" applyAlignment="1" applyProtection="1">
      <alignment horizontal="center" vertical="center" wrapText="1"/>
      <protection hidden="1"/>
    </xf>
    <xf numFmtId="0" fontId="42" fillId="0" borderId="42" xfId="0" applyFont="1" applyFill="1" applyBorder="1" applyAlignment="1" applyProtection="1">
      <alignment horizontal="center" vertical="center" wrapText="1"/>
      <protection locked="0"/>
    </xf>
    <xf numFmtId="0" fontId="42" fillId="0" borderId="38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6" fillId="0" borderId="43" xfId="0" applyFont="1" applyFill="1" applyBorder="1" applyAlignment="1" applyProtection="1">
      <alignment horizontal="center" vertical="center" wrapText="1"/>
      <protection hidden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44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wrapText="1"/>
      <protection hidden="1"/>
    </xf>
    <xf numFmtId="165" fontId="6" fillId="0" borderId="11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43" xfId="0" applyNumberFormat="1" applyFont="1" applyFill="1" applyBorder="1" applyAlignment="1" applyProtection="1">
      <alignment horizontal="center" vertical="center" wrapText="1"/>
      <protection hidden="1"/>
    </xf>
    <xf numFmtId="165" fontId="6" fillId="3" borderId="11" xfId="0" applyNumberFormat="1" applyFont="1" applyFill="1" applyBorder="1" applyAlignment="1" applyProtection="1">
      <alignment horizontal="center" vertical="center" wrapText="1"/>
      <protection hidden="1"/>
    </xf>
    <xf numFmtId="165" fontId="6" fillId="3" borderId="43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6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3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65" fontId="6" fillId="0" borderId="34" xfId="0" applyNumberFormat="1" applyFont="1" applyFill="1" applyBorder="1" applyAlignment="1">
      <alignment horizontal="center" vertical="center" wrapText="1"/>
    </xf>
    <xf numFmtId="165" fontId="6" fillId="0" borderId="35" xfId="0" applyNumberFormat="1" applyFont="1" applyFill="1" applyBorder="1" applyAlignment="1">
      <alignment horizontal="center" vertical="center" wrapText="1"/>
    </xf>
    <xf numFmtId="0" fontId="9" fillId="0" borderId="48" xfId="0" applyFont="1" applyFill="1" applyBorder="1" applyAlignment="1" applyProtection="1">
      <alignment horizontal="left" vertical="center" wrapText="1"/>
      <protection hidden="1"/>
    </xf>
    <xf numFmtId="0" fontId="9" fillId="0" borderId="43" xfId="0" applyFont="1" applyFill="1" applyBorder="1" applyAlignment="1" applyProtection="1">
      <alignment horizontal="left" vertical="center" wrapText="1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Alignment="1">
      <alignment horizontal="center" vertical="center"/>
    </xf>
    <xf numFmtId="165" fontId="41" fillId="0" borderId="40" xfId="0" applyNumberFormat="1" applyFont="1" applyFill="1" applyBorder="1" applyAlignment="1" applyProtection="1">
      <alignment horizontal="left" wrapText="1"/>
      <protection hidden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6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7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45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11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43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2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45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6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6" fillId="0" borderId="47" xfId="0" applyFont="1" applyFill="1" applyBorder="1" applyAlignment="1" applyProtection="1">
      <alignment horizontal="left" vertical="center" wrapText="1"/>
      <protection locked="0"/>
    </xf>
    <xf numFmtId="0" fontId="6" fillId="0" borderId="46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44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27" xfId="0" applyFont="1" applyFill="1" applyBorder="1" applyAlignment="1" applyProtection="1">
      <alignment horizontal="left" vertical="center" wrapText="1"/>
      <protection locked="0"/>
    </xf>
    <xf numFmtId="0" fontId="6" fillId="0" borderId="43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>
      <alignment horizontal="left" vertical="center" wrapText="1"/>
    </xf>
    <xf numFmtId="0" fontId="7" fillId="0" borderId="43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43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 applyProtection="1">
      <alignment horizontal="left"/>
      <protection locked="0"/>
    </xf>
    <xf numFmtId="0" fontId="6" fillId="0" borderId="27" xfId="0" applyFont="1" applyFill="1" applyBorder="1" applyAlignment="1" applyProtection="1">
      <alignment horizontal="left"/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14" fillId="0" borderId="48" xfId="0" applyFont="1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7" fillId="0" borderId="4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>
      <alignment horizontal="left"/>
    </xf>
    <xf numFmtId="0" fontId="7" fillId="0" borderId="18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49" fontId="7" fillId="0" borderId="51" xfId="0" applyNumberFormat="1" applyFont="1" applyFill="1" applyBorder="1" applyAlignment="1">
      <alignment horizontal="center" vertical="center" wrapText="1"/>
    </xf>
    <xf numFmtId="49" fontId="7" fillId="0" borderId="52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70" fontId="7" fillId="0" borderId="53" xfId="3" applyNumberFormat="1" applyFont="1" applyFill="1" applyBorder="1" applyAlignment="1" applyProtection="1">
      <alignment horizontal="center" vertical="center"/>
      <protection hidden="1"/>
    </xf>
    <xf numFmtId="170" fontId="7" fillId="0" borderId="54" xfId="3" applyNumberFormat="1" applyFont="1" applyFill="1" applyBorder="1" applyAlignment="1" applyProtection="1">
      <alignment horizontal="center" vertical="center"/>
      <protection hidden="1"/>
    </xf>
    <xf numFmtId="0" fontId="6" fillId="0" borderId="56" xfId="0" applyFont="1" applyFill="1" applyBorder="1" applyAlignment="1" applyProtection="1">
      <alignment horizontal="left" vertical="center" wrapText="1"/>
      <protection locked="0"/>
    </xf>
    <xf numFmtId="0" fontId="6" fillId="0" borderId="36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Alignment="1" applyProtection="1">
      <alignment horizontal="left" vertical="center" wrapText="1"/>
      <protection hidden="1"/>
    </xf>
    <xf numFmtId="0" fontId="9" fillId="0" borderId="17" xfId="0" applyFont="1" applyFill="1" applyBorder="1" applyAlignment="1" applyProtection="1">
      <alignment horizontal="left" vertical="center" wrapText="1"/>
      <protection hidden="1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5" fontId="7" fillId="0" borderId="53" xfId="0" applyNumberFormat="1" applyFont="1" applyFill="1" applyBorder="1" applyAlignment="1" applyProtection="1">
      <alignment horizontal="center" vertical="center"/>
      <protection hidden="1"/>
    </xf>
    <xf numFmtId="165" fontId="7" fillId="0" borderId="54" xfId="0" applyNumberFormat="1" applyFont="1" applyFill="1" applyBorder="1" applyAlignment="1" applyProtection="1">
      <alignment horizontal="center" vertical="center"/>
      <protection hidden="1"/>
    </xf>
    <xf numFmtId="165" fontId="6" fillId="0" borderId="30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53" xfId="0" applyFont="1" applyFill="1" applyBorder="1" applyAlignment="1" applyProtection="1">
      <alignment horizontal="center" vertical="center"/>
      <protection locked="0"/>
    </xf>
    <xf numFmtId="0" fontId="10" fillId="0" borderId="54" xfId="0" applyFont="1" applyFill="1" applyBorder="1" applyAlignment="1" applyProtection="1">
      <alignment horizontal="center" vertical="center"/>
      <protection locked="0"/>
    </xf>
    <xf numFmtId="168" fontId="6" fillId="0" borderId="30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>
      <alignment horizontal="right" vertical="center"/>
    </xf>
    <xf numFmtId="0" fontId="7" fillId="0" borderId="55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center" vertical="center" wrapText="1"/>
    </xf>
    <xf numFmtId="168" fontId="6" fillId="0" borderId="9" xfId="0" applyNumberFormat="1" applyFont="1" applyFill="1" applyBorder="1" applyAlignment="1">
      <alignment horizontal="center" vertical="center" wrapText="1"/>
    </xf>
    <xf numFmtId="168" fontId="6" fillId="0" borderId="5" xfId="0" applyNumberFormat="1" applyFont="1" applyFill="1" applyBorder="1" applyAlignment="1">
      <alignment horizontal="center" vertical="center" wrapText="1"/>
    </xf>
    <xf numFmtId="165" fontId="6" fillId="0" borderId="31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44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right" vertical="center" wrapText="1"/>
      <protection locked="0"/>
    </xf>
    <xf numFmtId="0" fontId="6" fillId="0" borderId="49" xfId="0" applyFont="1" applyFill="1" applyBorder="1" applyAlignment="1" applyProtection="1">
      <alignment horizontal="right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48" xfId="0" applyFont="1" applyFill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left"/>
      <protection locked="0"/>
    </xf>
    <xf numFmtId="168" fontId="6" fillId="0" borderId="31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</cellXfs>
  <cellStyles count="4">
    <cellStyle name="Estilo 1" xfId="1" xr:uid="{00000000-0005-0000-0000-000001000000}"/>
    <cellStyle name="Normal" xfId="0" builtinId="0"/>
    <cellStyle name="Normal 2" xfId="2" xr:uid="{00000000-0005-0000-0000-000003000000}"/>
    <cellStyle name="Vírgula" xfId="3" builtinId="3"/>
  </cellStyles>
  <dxfs count="4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indexed="44"/>
        </patternFill>
      </fill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google.pt/url?url=http://pt.dreamstime.com/fotografia-de-stock-telefone-de-pilha-azul-image10882962&amp;rct=j&amp;frm=1&amp;q=&amp;esrc=s&amp;sa=U&amp;ved=0CDMQwW4wD2oVChMI9Myr--uZyQIVy1sUCh04rAIz&amp;usg=AFQjCNG6oORacPTBCVXyroQgIELJbtGrDA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330200</xdr:colOff>
      <xdr:row>51</xdr:row>
      <xdr:rowOff>279400</xdr:rowOff>
    </xdr:from>
    <xdr:to>
      <xdr:col>8</xdr:col>
      <xdr:colOff>673100</xdr:colOff>
      <xdr:row>53</xdr:row>
      <xdr:rowOff>25400</xdr:rowOff>
    </xdr:to>
    <xdr:pic>
      <xdr:nvPicPr>
        <xdr:cNvPr id="1690" name="Picture 54" descr="icone-telefones-uteis[1]">
          <a:extLst>
            <a:ext uri="{FF2B5EF4-FFF2-40B4-BE49-F238E27FC236}">
              <a16:creationId xmlns:a16="http://schemas.microsoft.com/office/drawing/2014/main" id="{FB482634-5512-408B-8605-C62BB632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9456400"/>
          <a:ext cx="3492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476250</xdr:colOff>
      <xdr:row>53</xdr:row>
      <xdr:rowOff>273050</xdr:rowOff>
    </xdr:from>
    <xdr:to>
      <xdr:col>8</xdr:col>
      <xdr:colOff>628650</xdr:colOff>
      <xdr:row>55</xdr:row>
      <xdr:rowOff>76200</xdr:rowOff>
    </xdr:to>
    <xdr:pic>
      <xdr:nvPicPr>
        <xdr:cNvPr id="1691" name="Picture 62" descr="Resultado de imagem para DESENHOS TELEMOVEIS EM AZU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556278-C328-443B-87FE-6B7097F7B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20135850"/>
          <a:ext cx="1524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482600</xdr:colOff>
      <xdr:row>55</xdr:row>
      <xdr:rowOff>317500</xdr:rowOff>
    </xdr:from>
    <xdr:to>
      <xdr:col>8</xdr:col>
      <xdr:colOff>711200</xdr:colOff>
      <xdr:row>56</xdr:row>
      <xdr:rowOff>323850</xdr:rowOff>
    </xdr:to>
    <xdr:pic>
      <xdr:nvPicPr>
        <xdr:cNvPr id="1692" name="Picture 65">
          <a:extLst>
            <a:ext uri="{FF2B5EF4-FFF2-40B4-BE49-F238E27FC236}">
              <a16:creationId xmlns:a16="http://schemas.microsoft.com/office/drawing/2014/main" id="{5150EEDF-01EA-4752-AD21-9028463E3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20866100"/>
          <a:ext cx="2349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AJ880"/>
  <sheetViews>
    <sheetView showGridLines="0" showRowColHeaders="0" tabSelected="1" showOutlineSymbols="0" zoomScale="50" zoomScaleNormal="50" workbookViewId="0">
      <selection activeCell="T1" sqref="T1"/>
    </sheetView>
  </sheetViews>
  <sheetFormatPr defaultColWidth="9.1796875" defaultRowHeight="15.5" outlineLevelCol="1"/>
  <cols>
    <col min="1" max="1" width="5.7265625" style="2" customWidth="1"/>
    <col min="2" max="2" width="29.1796875" style="1" customWidth="1" outlineLevel="1"/>
    <col min="3" max="3" width="13.26953125" style="1" customWidth="1" outlineLevel="1"/>
    <col min="4" max="4" width="13.54296875" style="1" customWidth="1" outlineLevel="1"/>
    <col min="5" max="5" width="9.7265625" style="1" customWidth="1" outlineLevel="1"/>
    <col min="6" max="6" width="17.7265625" style="1" customWidth="1" outlineLevel="1"/>
    <col min="7" max="7" width="30.7265625" style="1" customWidth="1" outlineLevel="1"/>
    <col min="8" max="8" width="17.7265625" style="1" customWidth="1" outlineLevel="1"/>
    <col min="9" max="9" width="11.1796875" style="1" customWidth="1" outlineLevel="1"/>
    <col min="10" max="10" width="14.453125" style="1" customWidth="1" outlineLevel="1"/>
    <col min="11" max="11" width="12.26953125" style="1" customWidth="1" outlineLevel="1"/>
    <col min="12" max="12" width="13.453125" style="1" customWidth="1" outlineLevel="1"/>
    <col min="13" max="13" width="14.54296875" style="1" customWidth="1" outlineLevel="1"/>
    <col min="14" max="14" width="2.54296875" style="1" customWidth="1" outlineLevel="1"/>
    <col min="15" max="15" width="19.26953125" style="96" customWidth="1"/>
    <col min="16" max="16" width="13.1796875" style="96" customWidth="1"/>
    <col min="17" max="17" width="9.1796875" style="96"/>
    <col min="18" max="18" width="12" style="96" customWidth="1"/>
    <col min="19" max="19" width="9.1796875" style="96"/>
    <col min="20" max="20" width="16.81640625" style="96" bestFit="1" customWidth="1"/>
    <col min="21" max="21" width="9.1796875" style="96"/>
    <col min="22" max="22" width="11.1796875" style="96" customWidth="1"/>
    <col min="23" max="23" width="12.1796875" style="108" bestFit="1" customWidth="1"/>
    <col min="24" max="25" width="9.1796875" style="96"/>
    <col min="26" max="26" width="13" style="96" customWidth="1"/>
    <col min="27" max="35" width="9.1796875" style="96"/>
    <col min="36" max="36" width="9.1796875" style="108"/>
    <col min="37" max="16384" width="9.1796875" style="1"/>
  </cols>
  <sheetData>
    <row r="1" spans="2:25" ht="123.75" customHeight="1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7"/>
    </row>
    <row r="2" spans="2:25" ht="41.25" customHeight="1" thickBot="1">
      <c r="B2" s="220" t="s">
        <v>660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  <c r="N2" s="132"/>
      <c r="O2" s="97"/>
    </row>
    <row r="3" spans="2:25" ht="19.5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97"/>
    </row>
    <row r="4" spans="2:25" ht="42" customHeight="1" thickBot="1">
      <c r="B4" s="23" t="s">
        <v>0</v>
      </c>
      <c r="C4" s="223"/>
      <c r="D4" s="224"/>
      <c r="E4" s="224"/>
      <c r="F4" s="224"/>
      <c r="G4" s="224"/>
      <c r="H4" s="224"/>
      <c r="I4" s="224"/>
      <c r="J4" s="224"/>
      <c r="K4" s="224"/>
      <c r="L4" s="224"/>
      <c r="M4" s="225"/>
      <c r="N4" s="133"/>
      <c r="O4" s="102" t="s">
        <v>645</v>
      </c>
    </row>
    <row r="5" spans="2:25" ht="39" customHeight="1" thickBot="1">
      <c r="B5" s="22" t="s">
        <v>611</v>
      </c>
      <c r="C5" s="5"/>
      <c r="D5" s="5"/>
      <c r="E5" s="8"/>
      <c r="F5" s="8"/>
      <c r="G5" s="8"/>
      <c r="H5" s="8"/>
      <c r="I5" s="8"/>
      <c r="J5" s="8"/>
      <c r="K5" s="8"/>
      <c r="L5" s="2"/>
      <c r="M5" s="8"/>
      <c r="N5" s="8"/>
      <c r="O5" s="97"/>
    </row>
    <row r="6" spans="2:25" ht="30" customHeight="1">
      <c r="B6" s="30" t="s">
        <v>1</v>
      </c>
      <c r="C6" s="31"/>
      <c r="D6" s="226"/>
      <c r="E6" s="227"/>
      <c r="F6" s="227"/>
      <c r="G6" s="227"/>
      <c r="H6" s="227"/>
      <c r="I6" s="227"/>
      <c r="J6" s="227"/>
      <c r="K6" s="227"/>
      <c r="L6" s="227"/>
      <c r="M6" s="228"/>
      <c r="N6" s="133"/>
      <c r="O6" s="145"/>
    </row>
    <row r="7" spans="2:25" ht="30" customHeight="1">
      <c r="B7" s="232" t="s">
        <v>239</v>
      </c>
      <c r="C7" s="233"/>
      <c r="D7" s="229"/>
      <c r="E7" s="230"/>
      <c r="F7" s="230"/>
      <c r="G7" s="230"/>
      <c r="H7" s="230"/>
      <c r="I7" s="230"/>
      <c r="J7" s="230"/>
      <c r="K7" s="230"/>
      <c r="L7" s="230"/>
      <c r="M7" s="231"/>
      <c r="N7" s="133"/>
      <c r="O7" s="145"/>
    </row>
    <row r="8" spans="2:25" ht="30" customHeight="1">
      <c r="B8" s="234" t="s">
        <v>5</v>
      </c>
      <c r="C8" s="235"/>
      <c r="D8" s="229"/>
      <c r="E8" s="230"/>
      <c r="F8" s="230"/>
      <c r="G8" s="230"/>
      <c r="H8" s="230"/>
      <c r="I8" s="230"/>
      <c r="J8" s="230"/>
      <c r="K8" s="230"/>
      <c r="L8" s="230"/>
      <c r="M8" s="231"/>
      <c r="N8" s="133"/>
      <c r="O8" s="145"/>
    </row>
    <row r="9" spans="2:25" ht="30" customHeight="1">
      <c r="B9" s="234" t="s">
        <v>3</v>
      </c>
      <c r="C9" s="235"/>
      <c r="D9" s="236"/>
      <c r="E9" s="237"/>
      <c r="F9" s="237"/>
      <c r="G9" s="237"/>
      <c r="H9" s="237"/>
      <c r="I9" s="237"/>
      <c r="J9" s="237"/>
      <c r="K9" s="237"/>
      <c r="L9" s="237"/>
      <c r="M9" s="238"/>
      <c r="N9" s="134"/>
      <c r="O9" s="145"/>
    </row>
    <row r="10" spans="2:25" ht="36.75" customHeight="1">
      <c r="B10" s="234" t="s">
        <v>4</v>
      </c>
      <c r="C10" s="235"/>
      <c r="D10" s="282"/>
      <c r="E10" s="283"/>
      <c r="F10" s="61"/>
      <c r="G10" s="285" t="s">
        <v>657</v>
      </c>
      <c r="H10" s="286"/>
      <c r="I10" s="239"/>
      <c r="J10" s="240"/>
      <c r="K10" s="240"/>
      <c r="L10" s="240"/>
      <c r="M10" s="241"/>
      <c r="N10" s="133"/>
      <c r="O10" s="97"/>
    </row>
    <row r="11" spans="2:25" ht="30" customHeight="1">
      <c r="B11" s="234" t="s">
        <v>6</v>
      </c>
      <c r="C11" s="235"/>
      <c r="D11" s="282"/>
      <c r="E11" s="283"/>
      <c r="F11" s="155"/>
      <c r="G11" s="285" t="s">
        <v>618</v>
      </c>
      <c r="H11" s="286"/>
      <c r="I11" s="257"/>
      <c r="J11" s="258"/>
      <c r="K11" s="258"/>
      <c r="L11" s="258"/>
      <c r="M11" s="259"/>
      <c r="N11" s="133"/>
      <c r="O11" s="97"/>
    </row>
    <row r="12" spans="2:25" ht="9.75" customHeight="1" thickBot="1">
      <c r="B12" s="262"/>
      <c r="C12" s="264"/>
      <c r="D12" s="262"/>
      <c r="E12" s="263"/>
      <c r="F12" s="263"/>
      <c r="G12" s="263"/>
      <c r="H12" s="263"/>
      <c r="I12" s="263"/>
      <c r="J12" s="263"/>
      <c r="K12" s="263"/>
      <c r="L12" s="263"/>
      <c r="M12" s="264"/>
      <c r="N12" s="135"/>
      <c r="O12" s="97"/>
    </row>
    <row r="13" spans="2:25" ht="36.75" customHeight="1" thickBot="1">
      <c r="B13" s="22" t="s">
        <v>15</v>
      </c>
      <c r="C13" s="3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156" t="s">
        <v>8</v>
      </c>
      <c r="P13" s="156"/>
    </row>
    <row r="14" spans="2:25" ht="47.25" customHeight="1" thickBot="1">
      <c r="B14" s="7" t="s">
        <v>7</v>
      </c>
      <c r="C14" s="208" t="s">
        <v>2</v>
      </c>
      <c r="D14" s="242"/>
      <c r="E14" s="242"/>
      <c r="F14" s="209"/>
      <c r="G14" s="208" t="s">
        <v>3</v>
      </c>
      <c r="H14" s="209"/>
      <c r="I14" s="208" t="s">
        <v>4</v>
      </c>
      <c r="J14" s="242"/>
      <c r="K14" s="209"/>
      <c r="L14" s="208" t="s">
        <v>6</v>
      </c>
      <c r="M14" s="209"/>
      <c r="N14" s="136"/>
      <c r="O14" s="157" t="s">
        <v>651</v>
      </c>
      <c r="P14" s="158"/>
      <c r="Q14" s="161"/>
      <c r="R14" s="161"/>
      <c r="S14" s="146"/>
      <c r="V14" s="111" t="s">
        <v>643</v>
      </c>
      <c r="W14" s="141" t="s">
        <v>649</v>
      </c>
      <c r="X14" s="141"/>
      <c r="Y14" s="142"/>
    </row>
    <row r="15" spans="2:25" ht="28.4" customHeight="1" thickBot="1">
      <c r="B15" s="24" t="s">
        <v>8</v>
      </c>
      <c r="C15" s="284"/>
      <c r="D15" s="280"/>
      <c r="E15" s="280"/>
      <c r="F15" s="281"/>
      <c r="G15" s="280"/>
      <c r="H15" s="281"/>
      <c r="I15" s="15"/>
      <c r="J15" s="260" t="str">
        <f t="shared" ref="J15:J20" si="0">IF(I15="","",$F$10)</f>
        <v/>
      </c>
      <c r="K15" s="261"/>
      <c r="L15" s="11"/>
      <c r="M15" s="28" t="str">
        <f t="shared" ref="M15:M20" si="1">IF(L15="","",$F$11)</f>
        <v/>
      </c>
      <c r="N15" s="137"/>
      <c r="O15" s="159"/>
      <c r="P15" s="160"/>
      <c r="Q15" s="161"/>
      <c r="R15" s="161"/>
      <c r="S15" s="146"/>
      <c r="V15" s="111" t="s">
        <v>644</v>
      </c>
      <c r="W15" s="143" t="s">
        <v>655</v>
      </c>
      <c r="X15" s="144"/>
      <c r="Y15" s="108"/>
    </row>
    <row r="16" spans="2:25" ht="28.4" customHeight="1" thickTop="1" thickBot="1">
      <c r="B16" s="25" t="s">
        <v>635</v>
      </c>
      <c r="C16" s="192"/>
      <c r="D16" s="193"/>
      <c r="E16" s="193"/>
      <c r="F16" s="194"/>
      <c r="G16" s="193"/>
      <c r="H16" s="194"/>
      <c r="I16" s="12"/>
      <c r="J16" s="190" t="str">
        <f t="shared" si="0"/>
        <v/>
      </c>
      <c r="K16" s="191"/>
      <c r="L16" s="12"/>
      <c r="M16" s="29" t="str">
        <f t="shared" si="1"/>
        <v/>
      </c>
      <c r="N16" s="137"/>
      <c r="O16" s="199" t="s">
        <v>640</v>
      </c>
      <c r="P16" s="199"/>
      <c r="V16" s="111" t="s">
        <v>642</v>
      </c>
      <c r="X16" s="108"/>
      <c r="Y16" s="108"/>
    </row>
    <row r="17" spans="1:30" ht="28.4" customHeight="1" thickBot="1">
      <c r="B17" s="25" t="s">
        <v>640</v>
      </c>
      <c r="C17" s="192"/>
      <c r="D17" s="193"/>
      <c r="E17" s="193"/>
      <c r="F17" s="194"/>
      <c r="G17" s="192"/>
      <c r="H17" s="194"/>
      <c r="I17" s="12"/>
      <c r="J17" s="190" t="str">
        <f t="shared" si="0"/>
        <v/>
      </c>
      <c r="K17" s="191"/>
      <c r="L17" s="12"/>
      <c r="M17" s="29" t="str">
        <f t="shared" si="1"/>
        <v/>
      </c>
      <c r="N17" s="137"/>
      <c r="O17" s="148" t="s">
        <v>641</v>
      </c>
      <c r="P17" s="148" t="s">
        <v>10</v>
      </c>
      <c r="Q17" s="198"/>
      <c r="R17" s="198"/>
    </row>
    <row r="18" spans="1:30" ht="28.4" customHeight="1" thickBot="1">
      <c r="B18" s="26" t="s">
        <v>658</v>
      </c>
      <c r="C18" s="192"/>
      <c r="D18" s="193"/>
      <c r="E18" s="193"/>
      <c r="F18" s="194"/>
      <c r="G18" s="192"/>
      <c r="H18" s="194"/>
      <c r="I18" s="12"/>
      <c r="J18" s="190" t="str">
        <f t="shared" si="0"/>
        <v/>
      </c>
      <c r="K18" s="191"/>
      <c r="L18" s="109"/>
      <c r="M18" s="29" t="str">
        <f t="shared" si="1"/>
        <v/>
      </c>
      <c r="N18" s="137"/>
      <c r="O18" s="149"/>
      <c r="P18" s="150"/>
      <c r="Q18" s="198"/>
      <c r="R18" s="198"/>
    </row>
    <row r="19" spans="1:30" ht="28.4" customHeight="1" thickTop="1">
      <c r="A19" s="2">
        <v>7</v>
      </c>
      <c r="B19" s="26" t="s">
        <v>9</v>
      </c>
      <c r="C19" s="192"/>
      <c r="D19" s="193"/>
      <c r="E19" s="193"/>
      <c r="F19" s="194"/>
      <c r="G19" s="192"/>
      <c r="H19" s="194"/>
      <c r="I19" s="12"/>
      <c r="J19" s="190" t="str">
        <f t="shared" si="0"/>
        <v/>
      </c>
      <c r="K19" s="191"/>
      <c r="L19" s="109"/>
      <c r="M19" s="29" t="str">
        <f t="shared" si="1"/>
        <v/>
      </c>
      <c r="N19" s="137"/>
      <c r="O19" s="112"/>
      <c r="P19" s="151"/>
      <c r="Q19" s="108"/>
      <c r="R19" s="108"/>
      <c r="S19" s="108"/>
      <c r="T19" s="108"/>
      <c r="U19" s="108"/>
      <c r="V19" s="108" t="str">
        <f>IF(O18="","",IF(TRIM(O18)="C",C26*0.6091,IF(TRIM(O18)="H",P18,C26/1.6504)))</f>
        <v/>
      </c>
      <c r="X19" s="108" t="str">
        <f>IF(C24="","",IF(C24&gt;578.1464,(C24/1.04)-55.91,IF(C24&gt;260.9464,(C24/1.04)-50.91,IF(C24&gt;143.0416,(C24/1.04)-45.91,C24/1.561083))))</f>
        <v/>
      </c>
      <c r="Y19" s="108"/>
      <c r="Z19" s="108" t="str">
        <f>IF(O15="","",IF(TRIM(O15)="ENVASE NORMAL",X19,IF(TRIM(O15)="ENVASE CLÍNICO",X20)))</f>
        <v/>
      </c>
      <c r="AA19" s="108"/>
      <c r="AB19" s="108"/>
      <c r="AC19" s="108"/>
      <c r="AD19" s="108"/>
    </row>
    <row r="20" spans="1:30" ht="28.4" customHeight="1">
      <c r="B20" s="26" t="s">
        <v>24</v>
      </c>
      <c r="C20" s="192"/>
      <c r="D20" s="193"/>
      <c r="E20" s="193"/>
      <c r="F20" s="194"/>
      <c r="G20" s="192"/>
      <c r="H20" s="194"/>
      <c r="I20" s="12"/>
      <c r="J20" s="190" t="str">
        <f t="shared" si="0"/>
        <v/>
      </c>
      <c r="K20" s="191"/>
      <c r="L20" s="109"/>
      <c r="M20" s="29" t="str">
        <f t="shared" si="1"/>
        <v/>
      </c>
      <c r="N20" s="137"/>
      <c r="O20" s="112"/>
      <c r="P20" s="151"/>
      <c r="Q20" s="108"/>
      <c r="R20" s="108"/>
      <c r="S20" s="108"/>
      <c r="T20" s="108"/>
      <c r="U20" s="108"/>
      <c r="V20" s="108" t="str">
        <f>IF(V19="","ERRO",IF(V19&gt;0,E26,"ERRO"))</f>
        <v>ERRO</v>
      </c>
      <c r="X20" s="108" t="str">
        <f>IF(C24="","",C24/1.169591/1.04)</f>
        <v/>
      </c>
      <c r="Y20" s="108"/>
      <c r="AA20" s="108"/>
      <c r="AB20" s="108"/>
      <c r="AC20" s="108"/>
      <c r="AD20" s="108"/>
    </row>
    <row r="21" spans="1:30" ht="9.75" customHeight="1" thickBot="1">
      <c r="B21" s="21"/>
      <c r="C21" s="195"/>
      <c r="D21" s="196"/>
      <c r="E21" s="196"/>
      <c r="F21" s="197"/>
      <c r="G21" s="196"/>
      <c r="H21" s="197"/>
      <c r="I21" s="16"/>
      <c r="J21" s="289"/>
      <c r="K21" s="290"/>
      <c r="L21" s="14"/>
      <c r="M21" s="13"/>
      <c r="N21" s="133"/>
      <c r="O21" s="108"/>
      <c r="P21" s="108"/>
      <c r="Q21" s="108"/>
      <c r="R21" s="108"/>
      <c r="S21" s="108"/>
      <c r="T21" s="108"/>
      <c r="U21" s="108"/>
      <c r="V21" s="108"/>
      <c r="X21" s="108"/>
      <c r="Y21" s="108"/>
      <c r="AA21" s="108"/>
      <c r="AB21" s="108"/>
      <c r="AC21" s="108"/>
      <c r="AD21" s="108"/>
    </row>
    <row r="22" spans="1:30" ht="36.75" customHeight="1" thickBot="1">
      <c r="B22" s="22" t="s">
        <v>12</v>
      </c>
      <c r="C22" s="3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102"/>
      <c r="P22" s="113"/>
      <c r="Q22" s="113"/>
      <c r="R22" s="113"/>
      <c r="S22" s="113"/>
      <c r="T22" s="113"/>
      <c r="U22" s="113"/>
      <c r="V22" s="108"/>
      <c r="X22" s="108"/>
      <c r="Y22" s="108"/>
      <c r="AA22" s="108"/>
      <c r="AB22" s="108"/>
      <c r="AC22" s="108"/>
      <c r="AD22" s="108"/>
    </row>
    <row r="23" spans="1:30" ht="49.5" customHeight="1" thickBot="1">
      <c r="B23" s="6" t="s">
        <v>7</v>
      </c>
      <c r="C23" s="208" t="s">
        <v>656</v>
      </c>
      <c r="D23" s="209"/>
      <c r="E23" s="208" t="s">
        <v>612</v>
      </c>
      <c r="F23" s="209"/>
      <c r="G23" s="6" t="s">
        <v>636</v>
      </c>
      <c r="H23" s="208" t="s">
        <v>17</v>
      </c>
      <c r="I23" s="209"/>
      <c r="J23" s="170" t="s">
        <v>18</v>
      </c>
      <c r="K23" s="171"/>
      <c r="L23" s="208" t="s">
        <v>637</v>
      </c>
      <c r="M23" s="209"/>
      <c r="N23" s="136"/>
      <c r="O23" s="114"/>
      <c r="P23" s="115" t="str">
        <f>IF(AND(TYPE(C26)=1,C26&gt;0.005),(0.5 + MIN(C26*0.011,27)),"")</f>
        <v/>
      </c>
      <c r="Q23" s="113"/>
      <c r="R23" s="113"/>
      <c r="S23" s="113"/>
      <c r="T23" s="113"/>
      <c r="U23" s="113"/>
      <c r="V23" s="108"/>
      <c r="X23" s="108"/>
      <c r="Y23" s="108"/>
      <c r="AA23" s="108"/>
      <c r="AB23" s="108"/>
      <c r="AC23" s="108"/>
      <c r="AD23" s="108"/>
    </row>
    <row r="24" spans="1:30" ht="28.5" customHeight="1">
      <c r="A24" s="102">
        <f t="shared" ref="A24:A29" si="2">COUNT(L24)</f>
        <v>0</v>
      </c>
      <c r="B24" s="25" t="s">
        <v>8</v>
      </c>
      <c r="C24" s="212"/>
      <c r="D24" s="213"/>
      <c r="E24" s="204" t="str">
        <f>IF(O15="","",$Z$19)</f>
        <v/>
      </c>
      <c r="F24" s="205"/>
      <c r="G24" s="34" t="str">
        <f>IF(L15&lt;&gt;"",(D11)/($L15),"")</f>
        <v/>
      </c>
      <c r="H24" s="287" t="str">
        <f>IF(I15&lt;&gt;"",(D10)/($I15),"")</f>
        <v/>
      </c>
      <c r="I24" s="288"/>
      <c r="J24" s="218" t="str">
        <f t="shared" ref="J24:J29" si="3">IF(H24="","",IF(H24&lt;1/3,1.05,IF(H24&lt;1,0.985+0.015/H24,IF(H24=1,1,IF(H24&lt;=3,1.015-0.015*H24,0.95)))))</f>
        <v/>
      </c>
      <c r="K24" s="219"/>
      <c r="L24" s="278" t="str">
        <f t="shared" ref="L24:L29" si="4">IF(E24&lt;&gt;"",ROUND(E24*G24*H24*J24,2),"")</f>
        <v/>
      </c>
      <c r="M24" s="279"/>
      <c r="N24" s="138"/>
      <c r="O24" s="114"/>
      <c r="P24" s="116" t="str">
        <f>IF(C24&gt;0,C28,"ERRO")</f>
        <v>ERRO</v>
      </c>
      <c r="Q24" s="116" t="str">
        <f>IF(C24&gt;0,C29,"ERRO")</f>
        <v>ERRO</v>
      </c>
      <c r="R24" s="116" t="str">
        <f>IF(C24&gt;0,E28,"ERRO")</f>
        <v>ERRO</v>
      </c>
      <c r="S24" s="116" t="str">
        <f>IF(C24&gt;0,E29,"ERRO")</f>
        <v>ERRO</v>
      </c>
      <c r="T24" s="116" t="str">
        <f>IF(D24&gt;0,F29,"ERRO")</f>
        <v>ERRO</v>
      </c>
      <c r="U24" s="116"/>
      <c r="V24" s="108"/>
      <c r="X24" s="108"/>
      <c r="Y24" s="108"/>
      <c r="AA24" s="108"/>
      <c r="AB24" s="108"/>
      <c r="AC24" s="108"/>
      <c r="AD24" s="108"/>
    </row>
    <row r="25" spans="1:30" ht="28.5" customHeight="1">
      <c r="A25" s="102">
        <f t="shared" si="2"/>
        <v>0</v>
      </c>
      <c r="B25" s="25" t="s">
        <v>635</v>
      </c>
      <c r="C25" s="180"/>
      <c r="D25" s="181"/>
      <c r="E25" s="206"/>
      <c r="F25" s="207"/>
      <c r="G25" s="35" t="str">
        <f>IF(L16&lt;&gt;"",(D11)/($L16),"")</f>
        <v/>
      </c>
      <c r="H25" s="214" t="str">
        <f>IF(I16&lt;&gt;"",(D10)/($I16),"")</f>
        <v/>
      </c>
      <c r="I25" s="215"/>
      <c r="J25" s="214" t="str">
        <f t="shared" si="3"/>
        <v/>
      </c>
      <c r="K25" s="215"/>
      <c r="L25" s="178" t="str">
        <f t="shared" si="4"/>
        <v/>
      </c>
      <c r="M25" s="179"/>
      <c r="N25" s="138"/>
      <c r="O25" s="114"/>
      <c r="P25" s="116" t="str">
        <f>IF(E25&gt;0,C28,"ERRO")</f>
        <v>ERRO</v>
      </c>
      <c r="Q25" s="116" t="str">
        <f>IF(E25&gt;0,C29,"ERRO")</f>
        <v>ERRO</v>
      </c>
      <c r="R25" s="116" t="str">
        <f>IF(E25&gt;0,E28,"ERRO")</f>
        <v>ERRO</v>
      </c>
      <c r="S25" s="116" t="str">
        <f>IF(E25&gt;0,E29,"ERRO")</f>
        <v>ERRO</v>
      </c>
      <c r="T25" s="116" t="str">
        <f>IF(F25&gt;0,F29,"ERRO")</f>
        <v>ERRO</v>
      </c>
      <c r="U25" s="113"/>
      <c r="V25" s="108"/>
      <c r="X25" s="108"/>
      <c r="Y25" s="108"/>
      <c r="AA25" s="108"/>
      <c r="AB25" s="108"/>
      <c r="AC25" s="108"/>
      <c r="AD25" s="108"/>
    </row>
    <row r="26" spans="1:30" ht="28.5" customHeight="1">
      <c r="A26" s="102">
        <f t="shared" si="2"/>
        <v>0</v>
      </c>
      <c r="B26" s="25" t="s">
        <v>640</v>
      </c>
      <c r="C26" s="206"/>
      <c r="D26" s="207"/>
      <c r="E26" s="210" t="str">
        <f>IF(O18="","",$V$19)</f>
        <v/>
      </c>
      <c r="F26" s="211"/>
      <c r="G26" s="110" t="str">
        <f>IF(L17&lt;&gt;"",(D11)/($L17),"")</f>
        <v/>
      </c>
      <c r="H26" s="214" t="str">
        <f>IF(I17&lt;&gt;"",(D10)/($I17),"")</f>
        <v/>
      </c>
      <c r="I26" s="215"/>
      <c r="J26" s="216" t="str">
        <f t="shared" si="3"/>
        <v/>
      </c>
      <c r="K26" s="217"/>
      <c r="L26" s="210" t="str">
        <f t="shared" si="4"/>
        <v/>
      </c>
      <c r="M26" s="211"/>
      <c r="N26" s="138"/>
      <c r="O26" s="114"/>
      <c r="P26" s="116" t="str">
        <f>IF(C26&gt;0,C28,"ERRO")</f>
        <v>ERRO</v>
      </c>
      <c r="Q26" s="116" t="str">
        <f>IF(C26&gt;0,C29,"ERRO")</f>
        <v>ERRO</v>
      </c>
      <c r="R26" s="116" t="str">
        <f>IF(C26&gt;0,E28,"ERRO")</f>
        <v>ERRO</v>
      </c>
      <c r="S26" s="116" t="str">
        <f>IF(C26&gt;0,E29,"ERRO")</f>
        <v>ERRO</v>
      </c>
      <c r="T26" s="116" t="str">
        <f>IF(C25&gt;0,F30,"ERRO")</f>
        <v>ERRO</v>
      </c>
      <c r="U26" s="113"/>
      <c r="V26" s="108"/>
      <c r="X26" s="108"/>
      <c r="Y26" s="108"/>
      <c r="AA26" s="108"/>
      <c r="AB26" s="108"/>
      <c r="AC26" s="108"/>
      <c r="AD26" s="108"/>
    </row>
    <row r="27" spans="1:30" ht="28.5" customHeight="1">
      <c r="A27" s="102">
        <f t="shared" si="2"/>
        <v>0</v>
      </c>
      <c r="B27" s="25" t="s">
        <v>658</v>
      </c>
      <c r="C27" s="178"/>
      <c r="D27" s="179"/>
      <c r="E27" s="206"/>
      <c r="F27" s="207"/>
      <c r="G27" s="110" t="str">
        <f>IF(L18&lt;&gt;"",(D11)/($L18),"")</f>
        <v/>
      </c>
      <c r="H27" s="214" t="str">
        <f>IF(I18&lt;&gt;"",(D10)/($I18),"")</f>
        <v/>
      </c>
      <c r="I27" s="215"/>
      <c r="J27" s="216" t="str">
        <f t="shared" si="3"/>
        <v/>
      </c>
      <c r="K27" s="217"/>
      <c r="L27" s="210" t="str">
        <f t="shared" si="4"/>
        <v/>
      </c>
      <c r="M27" s="211"/>
      <c r="N27" s="138"/>
      <c r="O27" s="114"/>
      <c r="P27" s="116"/>
      <c r="Q27" s="116"/>
      <c r="R27" s="116"/>
      <c r="S27" s="116"/>
      <c r="T27" s="116"/>
      <c r="U27" s="113"/>
      <c r="V27" s="108"/>
      <c r="X27" s="108"/>
      <c r="Y27" s="108"/>
      <c r="AA27" s="108"/>
      <c r="AB27" s="108"/>
      <c r="AC27" s="108"/>
      <c r="AD27" s="108"/>
    </row>
    <row r="28" spans="1:30" ht="28.5" customHeight="1">
      <c r="A28" s="102">
        <f t="shared" si="2"/>
        <v>0</v>
      </c>
      <c r="B28" s="25" t="s">
        <v>9</v>
      </c>
      <c r="C28" s="182"/>
      <c r="D28" s="183"/>
      <c r="E28" s="178" t="str">
        <f>IF(C28="","",(C28/1.004))</f>
        <v/>
      </c>
      <c r="F28" s="179"/>
      <c r="G28" s="35" t="str">
        <f>IF(L19&lt;&gt;"",(D11)/($L19),"")</f>
        <v/>
      </c>
      <c r="H28" s="214" t="str">
        <f>IF(I19&lt;&gt;"",(D10)/($I19),"")</f>
        <v/>
      </c>
      <c r="I28" s="215"/>
      <c r="J28" s="214" t="str">
        <f t="shared" si="3"/>
        <v/>
      </c>
      <c r="K28" s="215"/>
      <c r="L28" s="178" t="str">
        <f t="shared" si="4"/>
        <v/>
      </c>
      <c r="M28" s="179"/>
      <c r="N28" s="138"/>
      <c r="O28" s="114"/>
      <c r="P28" s="116" t="str">
        <f>IF(C28&gt;0,C31,"ERRO")</f>
        <v>ERRO</v>
      </c>
      <c r="Q28" s="116" t="str">
        <f>IF(C28&gt;0,C32,"ERRO")</f>
        <v>ERRO</v>
      </c>
      <c r="R28" s="116" t="str">
        <f>IF(C28&gt;0,E31,"ERRO")</f>
        <v>ERRO</v>
      </c>
      <c r="S28" s="116" t="str">
        <f>IF(C28&gt;0,E32,"ERRO")</f>
        <v>ERRO</v>
      </c>
      <c r="T28" s="116" t="str">
        <f>IF(C28&gt;0,C26,"ERRO")</f>
        <v>ERRO</v>
      </c>
      <c r="U28" s="116" t="str">
        <f>IF(C28&gt;0,C26,"ERRO")</f>
        <v>ERRO</v>
      </c>
      <c r="V28" s="116" t="str">
        <f>IF(C28&gt;0,E29,"ERRO")</f>
        <v>ERRO</v>
      </c>
      <c r="W28" s="116" t="str">
        <f>IF(C28&gt;0,E30,"ERRO")</f>
        <v>ERRO</v>
      </c>
      <c r="X28" s="116" t="str">
        <f>IF(C28&gt;0,E31,"ERRO")</f>
        <v>ERRO</v>
      </c>
      <c r="Y28" s="116" t="str">
        <f>IF(C28&gt;0,E32,"ERRO")</f>
        <v>ERRO</v>
      </c>
      <c r="Z28" s="154"/>
      <c r="AA28" s="108"/>
      <c r="AB28" s="108"/>
      <c r="AC28" s="108"/>
      <c r="AD28" s="108"/>
    </row>
    <row r="29" spans="1:30" ht="28.5" customHeight="1">
      <c r="A29" s="102">
        <f t="shared" si="2"/>
        <v>0</v>
      </c>
      <c r="B29" s="26" t="str">
        <f>B20</f>
        <v>OUTRO/ORIGEM</v>
      </c>
      <c r="C29" s="180"/>
      <c r="D29" s="181"/>
      <c r="E29" s="182"/>
      <c r="F29" s="183"/>
      <c r="G29" s="35" t="str">
        <f>IF(L20&lt;&gt;"",(D11)/($L20),"")</f>
        <v/>
      </c>
      <c r="H29" s="271" t="str">
        <f>IF(I20&lt;&gt;"",(D10)/($I20),"")</f>
        <v/>
      </c>
      <c r="I29" s="272"/>
      <c r="J29" s="271" t="str">
        <f t="shared" si="3"/>
        <v/>
      </c>
      <c r="K29" s="272"/>
      <c r="L29" s="267" t="str">
        <f t="shared" si="4"/>
        <v/>
      </c>
      <c r="M29" s="268"/>
      <c r="N29" s="138"/>
      <c r="O29" s="102"/>
      <c r="P29" s="116" t="str">
        <f>IF(E29&gt;0,C24,"ERRO")</f>
        <v>ERRO</v>
      </c>
      <c r="Q29" s="116" t="str">
        <f>IF(E29&gt;0,C24,"ERRO")</f>
        <v>ERRO</v>
      </c>
      <c r="R29" s="116" t="str">
        <f>IF(E29&gt;0,E25,"ERRO")</f>
        <v>ERRO</v>
      </c>
      <c r="S29" s="116" t="str">
        <f>IF(E29&gt;0,C26,"ERRO")</f>
        <v>ERRO</v>
      </c>
      <c r="T29" s="116" t="str">
        <f>IF(E29&gt;0,C28,"ERRO")</f>
        <v>ERRO</v>
      </c>
      <c r="U29" s="116" t="str">
        <f>IF(E29&gt;0,C29,"ERRO")</f>
        <v>ERRO</v>
      </c>
      <c r="V29" s="116" t="str">
        <f>IF(E29&gt;0,E26,"ERRO")</f>
        <v>ERRO</v>
      </c>
      <c r="W29" s="116" t="str">
        <f>IF(F29&gt;0,F26,"ERRO")</f>
        <v>ERRO</v>
      </c>
      <c r="X29" s="108"/>
      <c r="Y29" s="108"/>
      <c r="Z29" s="154" t="str">
        <f>IF(E26&gt;0,E26,"ERRO")</f>
        <v/>
      </c>
      <c r="AA29" s="108"/>
      <c r="AB29" s="108"/>
      <c r="AC29" s="108"/>
      <c r="AD29" s="108"/>
    </row>
    <row r="30" spans="1:30" ht="9.75" customHeight="1" thickBot="1">
      <c r="A30" s="69"/>
      <c r="B30" s="37"/>
      <c r="C30" s="200"/>
      <c r="D30" s="201"/>
      <c r="E30" s="202"/>
      <c r="F30" s="203"/>
      <c r="G30" s="38"/>
      <c r="H30" s="276"/>
      <c r="I30" s="277"/>
      <c r="J30" s="276"/>
      <c r="K30" s="277"/>
      <c r="L30" s="200"/>
      <c r="M30" s="201"/>
      <c r="N30" s="39"/>
      <c r="O30" s="102"/>
      <c r="P30" s="116"/>
      <c r="Q30" s="116"/>
      <c r="R30" s="116"/>
      <c r="S30" s="116"/>
      <c r="T30" s="116"/>
      <c r="U30" s="113"/>
      <c r="V30" s="108"/>
      <c r="X30" s="108"/>
      <c r="Y30" s="108"/>
      <c r="AA30" s="108"/>
      <c r="AB30" s="108"/>
      <c r="AC30" s="108"/>
      <c r="AD30" s="108"/>
    </row>
    <row r="31" spans="1:30" ht="6.75" customHeight="1">
      <c r="B31" s="8"/>
      <c r="C31" s="39"/>
      <c r="D31" s="39"/>
      <c r="E31" s="40"/>
      <c r="F31" s="40"/>
      <c r="G31" s="40"/>
      <c r="H31" s="41"/>
      <c r="I31" s="41"/>
      <c r="J31" s="41"/>
      <c r="K31" s="41"/>
      <c r="L31" s="39"/>
      <c r="M31" s="39"/>
      <c r="N31" s="39"/>
      <c r="O31" s="102"/>
      <c r="P31" s="108"/>
      <c r="Q31" s="108"/>
      <c r="R31" s="108"/>
      <c r="S31" s="108"/>
      <c r="T31" s="116"/>
      <c r="U31" s="108"/>
      <c r="V31" s="108"/>
      <c r="X31" s="108"/>
      <c r="Y31" s="108"/>
      <c r="AA31" s="108"/>
      <c r="AB31" s="108"/>
      <c r="AC31" s="108"/>
      <c r="AD31" s="108"/>
    </row>
    <row r="32" spans="1:30" ht="20.5" customHeight="1">
      <c r="B32" s="17" t="s">
        <v>20</v>
      </c>
      <c r="C32" s="18"/>
      <c r="D32" s="18"/>
      <c r="E32" s="40"/>
      <c r="F32" s="40"/>
      <c r="G32" s="40"/>
      <c r="H32" s="41"/>
      <c r="I32" s="41"/>
      <c r="J32" s="41"/>
      <c r="K32" s="41"/>
      <c r="L32" s="39"/>
      <c r="M32" s="39"/>
      <c r="N32" s="39"/>
      <c r="O32" s="102"/>
      <c r="P32" s="116" t="str">
        <f>IF(C32&gt;0,C36,"ERRO")</f>
        <v>ERRO</v>
      </c>
      <c r="Q32" s="116" t="str">
        <f>IF(C32&gt;0,C36,"ERRO")</f>
        <v>ERRO</v>
      </c>
      <c r="R32" s="116" t="str">
        <f>IF(C32&gt;0,E35,"ERRO")</f>
        <v>ERRO</v>
      </c>
      <c r="S32" s="116" t="str">
        <f>IF(C32&gt;0,E36,"ERRO")</f>
        <v>ERRO</v>
      </c>
      <c r="T32" s="116" t="str">
        <f>IF(C32&gt;0,C31,"ERRO")</f>
        <v>ERRO</v>
      </c>
      <c r="U32" s="108"/>
      <c r="V32" s="108"/>
      <c r="X32" s="108"/>
      <c r="Y32" s="108"/>
      <c r="AA32" s="108"/>
      <c r="AB32" s="108"/>
      <c r="AC32" s="108"/>
      <c r="AD32" s="108"/>
    </row>
    <row r="33" spans="2:36" ht="20.25" customHeight="1">
      <c r="B33" s="17" t="s">
        <v>19</v>
      </c>
      <c r="C33" s="39"/>
      <c r="D33" s="39"/>
      <c r="E33" s="40"/>
      <c r="F33" s="40"/>
      <c r="G33" s="40"/>
      <c r="H33" s="41"/>
      <c r="I33" s="41"/>
      <c r="J33" s="41"/>
      <c r="K33" s="41"/>
      <c r="L33" s="39"/>
      <c r="M33" s="39"/>
      <c r="N33" s="39"/>
      <c r="O33" s="102"/>
      <c r="P33" s="108"/>
      <c r="Q33" s="108"/>
      <c r="R33" s="108"/>
      <c r="S33" s="108"/>
      <c r="T33" s="108"/>
      <c r="U33" s="108"/>
      <c r="V33" s="108"/>
      <c r="X33" s="108"/>
      <c r="Y33" s="108"/>
      <c r="AA33" s="108"/>
      <c r="AB33" s="108"/>
      <c r="AC33" s="108"/>
      <c r="AD33" s="108"/>
    </row>
    <row r="34" spans="2:36" ht="18.75" customHeight="1" thickBot="1">
      <c r="B34" s="8"/>
      <c r="C34" s="39"/>
      <c r="D34" s="39"/>
      <c r="E34" s="39"/>
      <c r="F34" s="39"/>
      <c r="G34" s="39"/>
      <c r="H34" s="39"/>
      <c r="I34" s="41"/>
      <c r="J34" s="41"/>
      <c r="K34" s="41"/>
      <c r="L34" s="39"/>
      <c r="M34" s="39"/>
      <c r="N34" s="39"/>
      <c r="O34" s="102"/>
      <c r="P34" s="116" t="str">
        <f>IF(C28&gt;0,E28,"ERRO")</f>
        <v>ERRO</v>
      </c>
      <c r="Q34" s="116" t="str">
        <f>IF(C26&lt;0,E26,"ERRO")</f>
        <v>ERRO</v>
      </c>
      <c r="R34" s="116" t="str">
        <f>IF(D26&gt;0,F26,"ERRO")</f>
        <v>ERRO</v>
      </c>
      <c r="S34" s="116"/>
      <c r="T34" s="108"/>
      <c r="U34" s="108"/>
      <c r="V34" s="108"/>
      <c r="X34" s="108"/>
      <c r="Y34" s="108"/>
      <c r="AA34" s="108"/>
      <c r="AB34" s="108"/>
      <c r="AC34" s="108"/>
      <c r="AD34" s="108"/>
    </row>
    <row r="35" spans="2:36" ht="38.25" customHeight="1" thickTop="1" thickBot="1">
      <c r="B35" s="107" t="s">
        <v>646</v>
      </c>
      <c r="C35" s="269" t="s">
        <v>652</v>
      </c>
      <c r="D35" s="270"/>
      <c r="E35" s="255">
        <f>IF(C35="","",IF(TRIM(C35)="Mínimo Paises Refª",MIN(L24:L27),IF(TRIM(C35)="Portugal",L28,L29)))</f>
        <v>0</v>
      </c>
      <c r="F35" s="256"/>
      <c r="H35" s="273" t="s">
        <v>653</v>
      </c>
      <c r="I35" s="273"/>
      <c r="J35" s="274"/>
      <c r="K35" s="265">
        <f>IF(E35="","",ROUND((E35*1.004),2))</f>
        <v>0</v>
      </c>
      <c r="L35" s="266"/>
      <c r="M35" s="20"/>
      <c r="N35" s="20"/>
      <c r="O35" s="102"/>
      <c r="P35" s="116" t="str">
        <f>IF(C24&gt;0,E24,"ERRO")</f>
        <v>ERRO</v>
      </c>
      <c r="Q35" s="116" t="str">
        <f>IF(C26&gt;0,E26,"ERRO")</f>
        <v>ERRO</v>
      </c>
      <c r="R35" s="116" t="e">
        <f>IF(#REF!&gt;0,#REF!,"ERRO")</f>
        <v>#REF!</v>
      </c>
      <c r="S35" s="108"/>
      <c r="T35" s="108"/>
      <c r="U35" s="108"/>
      <c r="V35" s="108"/>
      <c r="X35" s="108"/>
      <c r="Y35" s="108"/>
      <c r="AA35" s="108"/>
      <c r="AB35" s="108"/>
      <c r="AC35" s="108"/>
      <c r="AD35" s="108"/>
    </row>
    <row r="36" spans="2:36" ht="19.149999999999999" customHeight="1" thickTop="1">
      <c r="B36" s="59" t="s">
        <v>613</v>
      </c>
      <c r="C36" s="59"/>
      <c r="D36" s="59"/>
      <c r="E36" s="9"/>
      <c r="F36" s="9"/>
      <c r="G36" s="9"/>
      <c r="H36" s="9"/>
      <c r="I36" s="9"/>
      <c r="J36" s="9"/>
      <c r="K36" s="10"/>
      <c r="L36" s="9"/>
      <c r="M36" s="9"/>
      <c r="N36" s="9"/>
      <c r="O36" s="102"/>
      <c r="P36" s="108"/>
      <c r="Q36" s="108"/>
      <c r="R36" s="108"/>
      <c r="S36" s="108"/>
      <c r="T36" s="108"/>
      <c r="U36" s="108"/>
      <c r="V36" s="108"/>
      <c r="X36" s="108"/>
      <c r="Y36" s="108"/>
      <c r="AA36" s="108"/>
      <c r="AB36" s="108"/>
      <c r="AC36" s="108"/>
      <c r="AD36" s="108"/>
    </row>
    <row r="37" spans="2:36" ht="36.75" customHeight="1" thickBot="1">
      <c r="B37" s="22" t="s">
        <v>16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2"/>
      <c r="P37" s="108"/>
      <c r="Q37" s="108"/>
      <c r="R37" s="108"/>
      <c r="S37" s="108"/>
      <c r="T37" s="108"/>
      <c r="U37" s="108"/>
      <c r="V37" s="108"/>
      <c r="X37" s="108"/>
      <c r="Y37" s="108"/>
      <c r="AA37" s="108"/>
      <c r="AB37" s="108"/>
      <c r="AC37" s="108"/>
      <c r="AD37" s="108"/>
    </row>
    <row r="38" spans="2:36" ht="23.25" customHeight="1">
      <c r="B38" s="250" t="s">
        <v>22</v>
      </c>
      <c r="C38" s="169" t="s">
        <v>4</v>
      </c>
      <c r="D38" s="171"/>
      <c r="E38" s="169" t="s">
        <v>6</v>
      </c>
      <c r="F38" s="171"/>
      <c r="G38" s="250" t="s">
        <v>21</v>
      </c>
      <c r="H38" s="164" t="s">
        <v>11</v>
      </c>
      <c r="I38" s="169" t="s">
        <v>612</v>
      </c>
      <c r="J38" s="171"/>
      <c r="K38" s="169" t="s">
        <v>653</v>
      </c>
      <c r="L38" s="171"/>
      <c r="O38" s="108"/>
      <c r="P38" s="108"/>
      <c r="Q38" s="108"/>
      <c r="R38" s="108"/>
      <c r="S38" s="108"/>
      <c r="T38" s="108"/>
      <c r="U38" s="108"/>
      <c r="V38" s="108"/>
      <c r="X38" s="108"/>
      <c r="Y38" s="108"/>
      <c r="AA38" s="108"/>
      <c r="AB38" s="108"/>
      <c r="AC38" s="108"/>
      <c r="AD38" s="108"/>
    </row>
    <row r="39" spans="2:36" s="2" customFormat="1" ht="13.5" customHeight="1">
      <c r="B39" s="254"/>
      <c r="C39" s="186"/>
      <c r="D39" s="187"/>
      <c r="E39" s="186"/>
      <c r="F39" s="187"/>
      <c r="G39" s="254"/>
      <c r="H39" s="275"/>
      <c r="I39" s="186"/>
      <c r="J39" s="187"/>
      <c r="K39" s="186"/>
      <c r="L39" s="187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97"/>
      <c r="AA39" s="102"/>
      <c r="AB39" s="102"/>
      <c r="AC39" s="102"/>
      <c r="AD39" s="102"/>
      <c r="AE39" s="97"/>
      <c r="AF39" s="97"/>
      <c r="AG39" s="97"/>
      <c r="AH39" s="97"/>
      <c r="AI39" s="97"/>
      <c r="AJ39" s="102"/>
    </row>
    <row r="40" spans="2:36" s="2" customFormat="1" ht="21.75" customHeight="1" thickBot="1">
      <c r="B40" s="251"/>
      <c r="C40" s="172"/>
      <c r="D40" s="174"/>
      <c r="E40" s="172"/>
      <c r="F40" s="174"/>
      <c r="G40" s="27" t="s">
        <v>614</v>
      </c>
      <c r="H40" s="27" t="s">
        <v>615</v>
      </c>
      <c r="I40" s="252" t="s">
        <v>616</v>
      </c>
      <c r="J40" s="253"/>
      <c r="K40" s="172"/>
      <c r="L40" s="174"/>
      <c r="O40" s="102"/>
      <c r="P40" s="152"/>
      <c r="Q40" s="102"/>
      <c r="R40" s="102"/>
      <c r="S40" s="102"/>
      <c r="T40" s="102"/>
      <c r="U40" s="102"/>
      <c r="V40" s="102"/>
      <c r="W40" s="102"/>
      <c r="X40" s="102"/>
      <c r="Y40" s="102"/>
      <c r="Z40" s="97"/>
      <c r="AA40" s="102"/>
      <c r="AB40" s="102"/>
      <c r="AC40" s="102"/>
      <c r="AD40" s="102"/>
      <c r="AE40" s="97"/>
      <c r="AF40" s="97"/>
      <c r="AG40" s="97"/>
      <c r="AH40" s="97"/>
      <c r="AI40" s="97"/>
      <c r="AJ40" s="102"/>
    </row>
    <row r="41" spans="2:36" ht="27" customHeight="1">
      <c r="B41" s="42"/>
      <c r="C41" s="78"/>
      <c r="D41" s="62" t="str">
        <f>IF(C41="","",$F10)</f>
        <v/>
      </c>
      <c r="E41" s="80" t="str">
        <f>IF(C41="","",$D11)</f>
        <v/>
      </c>
      <c r="F41" s="43" t="str">
        <f t="shared" ref="F41:F46" si="5">IF(C41="","",$F$11)</f>
        <v/>
      </c>
      <c r="G41" s="44" t="str">
        <f>IF(C41&lt;&gt;"",($C41)/(D10),"")</f>
        <v/>
      </c>
      <c r="H41" s="36" t="str">
        <f t="shared" ref="H41:H46" si="6">IF(G41="","",IF(G41&lt;1/3,1.05,IF(G41&lt;1,0.985+0.015/G41,IF(G41=1,1,IF(G41&lt;=3,1.015-0.015*G41,0.95)))))</f>
        <v/>
      </c>
      <c r="I41" s="267" t="str">
        <f t="shared" ref="I41:I46" si="7">IF(C41&lt;&gt;"",ROUND($E$35*G41*H41,2),"")</f>
        <v/>
      </c>
      <c r="J41" s="268"/>
      <c r="K41" s="267" t="str">
        <f t="shared" ref="K41:K46" si="8">IF(B41="","",I41*1.004)</f>
        <v/>
      </c>
      <c r="L41" s="268"/>
      <c r="M41" s="1" t="s">
        <v>638</v>
      </c>
      <c r="O41" s="117" t="s">
        <v>652</v>
      </c>
      <c r="P41" s="153"/>
      <c r="Q41" s="108"/>
      <c r="R41" s="108"/>
      <c r="S41" s="108"/>
      <c r="T41" s="108"/>
      <c r="U41" s="108"/>
      <c r="V41" s="108"/>
      <c r="X41" s="108"/>
      <c r="Y41" s="108"/>
      <c r="AA41" s="108"/>
      <c r="AB41" s="108"/>
      <c r="AC41" s="108"/>
      <c r="AD41" s="108"/>
    </row>
    <row r="42" spans="2:36" ht="27" customHeight="1">
      <c r="B42" s="45"/>
      <c r="C42" s="79"/>
      <c r="D42" s="46" t="str">
        <f>IF(C42="","",$F10)</f>
        <v/>
      </c>
      <c r="E42" s="81" t="str">
        <f>IF(C42="","",$D11)</f>
        <v/>
      </c>
      <c r="F42" s="29" t="str">
        <f t="shared" si="5"/>
        <v/>
      </c>
      <c r="G42" s="47" t="str">
        <f>IF(C42&lt;&gt;"",($C42)/(D10),"")</f>
        <v/>
      </c>
      <c r="H42" s="35" t="str">
        <f t="shared" si="6"/>
        <v/>
      </c>
      <c r="I42" s="178" t="str">
        <f t="shared" si="7"/>
        <v/>
      </c>
      <c r="J42" s="179"/>
      <c r="K42" s="178" t="str">
        <f t="shared" si="8"/>
        <v/>
      </c>
      <c r="L42" s="179"/>
      <c r="O42" s="117" t="s">
        <v>647</v>
      </c>
      <c r="P42" s="153" t="str">
        <f>L28</f>
        <v/>
      </c>
      <c r="Q42" s="108"/>
      <c r="R42" s="108"/>
      <c r="S42" s="108"/>
      <c r="T42" s="108"/>
      <c r="U42" s="108"/>
      <c r="V42" s="108"/>
      <c r="X42" s="108"/>
      <c r="Y42" s="108"/>
      <c r="AA42" s="108"/>
      <c r="AB42" s="108"/>
      <c r="AC42" s="108"/>
      <c r="AD42" s="108"/>
    </row>
    <row r="43" spans="2:36" ht="27" customHeight="1">
      <c r="B43" s="48"/>
      <c r="C43" s="79"/>
      <c r="D43" s="46" t="str">
        <f>IF(C43="","",$F10)</f>
        <v/>
      </c>
      <c r="E43" s="81" t="str">
        <f>IF(C43="","",$D11)</f>
        <v/>
      </c>
      <c r="F43" s="29" t="str">
        <f t="shared" si="5"/>
        <v/>
      </c>
      <c r="G43" s="47" t="str">
        <f>IF(C43&lt;&gt;"",($C43)/(D10),"")</f>
        <v/>
      </c>
      <c r="H43" s="35" t="str">
        <f t="shared" si="6"/>
        <v/>
      </c>
      <c r="I43" s="178" t="str">
        <f t="shared" si="7"/>
        <v/>
      </c>
      <c r="J43" s="179"/>
      <c r="K43" s="178" t="str">
        <f t="shared" si="8"/>
        <v/>
      </c>
      <c r="L43" s="179"/>
      <c r="O43" s="117" t="s">
        <v>648</v>
      </c>
      <c r="P43" s="153" t="str">
        <f>L29</f>
        <v/>
      </c>
      <c r="Q43" s="108"/>
      <c r="R43" s="108"/>
      <c r="S43" s="108"/>
      <c r="T43" s="108"/>
      <c r="U43" s="108"/>
      <c r="V43" s="108"/>
      <c r="X43" s="108"/>
      <c r="Y43" s="108"/>
      <c r="AA43" s="108"/>
      <c r="AB43" s="108"/>
      <c r="AC43" s="108"/>
      <c r="AD43" s="108"/>
    </row>
    <row r="44" spans="2:36" ht="27" customHeight="1">
      <c r="B44" s="49"/>
      <c r="C44" s="79"/>
      <c r="D44" s="46" t="str">
        <f>IF(C44="","",$F10)</f>
        <v/>
      </c>
      <c r="E44" s="81" t="str">
        <f>IF(C44="","",$D11)</f>
        <v/>
      </c>
      <c r="F44" s="29" t="str">
        <f t="shared" si="5"/>
        <v/>
      </c>
      <c r="G44" s="47" t="str">
        <f>IF(C44&lt;&gt;"",($C44)/(D10),"")</f>
        <v/>
      </c>
      <c r="H44" s="35" t="str">
        <f t="shared" si="6"/>
        <v/>
      </c>
      <c r="I44" s="178" t="str">
        <f t="shared" si="7"/>
        <v/>
      </c>
      <c r="J44" s="179"/>
      <c r="K44" s="178" t="str">
        <f t="shared" si="8"/>
        <v/>
      </c>
      <c r="L44" s="179"/>
      <c r="O44" s="108"/>
      <c r="P44" s="108"/>
      <c r="Q44" s="108"/>
      <c r="R44" s="108"/>
      <c r="S44" s="108"/>
      <c r="T44" s="108"/>
      <c r="U44" s="108"/>
      <c r="V44" s="108"/>
      <c r="X44" s="108"/>
      <c r="Y44" s="108"/>
      <c r="AA44" s="108"/>
      <c r="AB44" s="108"/>
      <c r="AC44" s="108"/>
      <c r="AD44" s="108"/>
    </row>
    <row r="45" spans="2:36" ht="27" customHeight="1">
      <c r="B45" s="42"/>
      <c r="C45" s="79"/>
      <c r="D45" s="46" t="str">
        <f>IF(C45="","",$F10)</f>
        <v/>
      </c>
      <c r="E45" s="81" t="str">
        <f>IF(C45="","",$D11)</f>
        <v/>
      </c>
      <c r="F45" s="29" t="str">
        <f t="shared" si="5"/>
        <v/>
      </c>
      <c r="G45" s="47" t="str">
        <f>IF(C45&lt;&gt;"",($C45)/(D10),"")</f>
        <v/>
      </c>
      <c r="H45" s="35" t="str">
        <f t="shared" si="6"/>
        <v/>
      </c>
      <c r="I45" s="178" t="str">
        <f t="shared" si="7"/>
        <v/>
      </c>
      <c r="J45" s="179"/>
      <c r="K45" s="178" t="str">
        <f t="shared" si="8"/>
        <v/>
      </c>
      <c r="L45" s="179"/>
      <c r="O45" s="108"/>
      <c r="P45" s="108"/>
      <c r="Q45" s="108"/>
      <c r="R45" s="108"/>
      <c r="S45" s="108"/>
      <c r="T45" s="108"/>
      <c r="U45" s="108"/>
      <c r="V45" s="108"/>
      <c r="X45" s="108"/>
      <c r="Y45" s="108"/>
      <c r="AA45" s="108"/>
      <c r="AB45" s="108"/>
      <c r="AC45" s="108"/>
      <c r="AD45" s="108"/>
    </row>
    <row r="46" spans="2:36" ht="27" customHeight="1">
      <c r="B46" s="42"/>
      <c r="C46" s="79"/>
      <c r="D46" s="46" t="str">
        <f>IF(C46="","",$F10)</f>
        <v/>
      </c>
      <c r="E46" s="81" t="str">
        <f>IF(C46="","",$D11)</f>
        <v/>
      </c>
      <c r="F46" s="29" t="str">
        <f t="shared" si="5"/>
        <v/>
      </c>
      <c r="G46" s="47" t="str">
        <f>IF(C46&lt;&gt;"",($C46)/(D10),"")</f>
        <v/>
      </c>
      <c r="H46" s="35" t="str">
        <f t="shared" si="6"/>
        <v/>
      </c>
      <c r="I46" s="178" t="str">
        <f t="shared" si="7"/>
        <v/>
      </c>
      <c r="J46" s="179"/>
      <c r="K46" s="178" t="str">
        <f t="shared" si="8"/>
        <v/>
      </c>
      <c r="L46" s="179"/>
      <c r="O46" s="108"/>
      <c r="P46" s="108"/>
      <c r="Q46" s="108"/>
      <c r="R46" s="108"/>
      <c r="S46" s="108"/>
      <c r="T46" s="108"/>
      <c r="U46" s="108"/>
      <c r="V46" s="108"/>
      <c r="X46" s="108"/>
      <c r="Y46" s="108"/>
      <c r="AA46" s="108"/>
      <c r="AB46" s="108"/>
      <c r="AC46" s="108"/>
      <c r="AD46" s="108"/>
    </row>
    <row r="47" spans="2:36" ht="8.25" customHeight="1" thickBot="1">
      <c r="B47" s="50"/>
      <c r="C47" s="66"/>
      <c r="D47" s="63"/>
      <c r="E47" s="66"/>
      <c r="F47" s="51"/>
      <c r="G47" s="52"/>
      <c r="H47" s="53"/>
      <c r="I47" s="188"/>
      <c r="J47" s="189"/>
      <c r="K47" s="188"/>
      <c r="L47" s="189"/>
      <c r="O47" s="108"/>
      <c r="P47" s="108"/>
      <c r="Q47" s="108"/>
      <c r="R47" s="108"/>
      <c r="S47" s="108"/>
      <c r="T47" s="108"/>
      <c r="U47" s="108"/>
      <c r="V47" s="108"/>
      <c r="X47" s="108"/>
      <c r="Y47" s="108"/>
      <c r="AA47" s="108"/>
      <c r="AB47" s="108"/>
      <c r="AC47" s="108"/>
      <c r="AD47" s="108"/>
    </row>
    <row r="48" spans="2:36" ht="36.75" customHeight="1" thickBot="1">
      <c r="B48" s="22" t="s">
        <v>13</v>
      </c>
      <c r="C48" s="8"/>
      <c r="D48" s="8"/>
      <c r="E48" s="8"/>
      <c r="F48" s="8"/>
      <c r="G48" s="8"/>
      <c r="H48" s="8"/>
      <c r="I48" s="8"/>
      <c r="J48" s="8"/>
      <c r="K48" s="8"/>
      <c r="L48" s="2"/>
      <c r="M48" s="2"/>
      <c r="N48" s="2"/>
      <c r="O48" s="102"/>
      <c r="P48" s="108"/>
      <c r="Q48" s="108"/>
      <c r="R48" s="108"/>
      <c r="S48" s="108"/>
      <c r="T48" s="108"/>
      <c r="U48" s="108"/>
      <c r="V48" s="108"/>
      <c r="X48" s="108"/>
      <c r="Y48" s="108"/>
      <c r="AA48" s="108"/>
      <c r="AB48" s="108"/>
      <c r="AC48" s="108"/>
      <c r="AD48" s="108"/>
    </row>
    <row r="49" spans="1:36" ht="24" customHeight="1" thickBot="1">
      <c r="B49" s="250" t="s">
        <v>23</v>
      </c>
      <c r="C49" s="169" t="s">
        <v>14</v>
      </c>
      <c r="D49" s="170"/>
      <c r="E49" s="170"/>
      <c r="F49" s="171"/>
      <c r="G49" s="164" t="s">
        <v>654</v>
      </c>
      <c r="H49" s="2"/>
      <c r="I49" s="22" t="s">
        <v>639</v>
      </c>
      <c r="J49" s="22"/>
      <c r="K49" s="22"/>
      <c r="L49" s="22"/>
      <c r="O49" s="108"/>
      <c r="P49" s="108"/>
      <c r="Q49" s="108"/>
      <c r="R49" s="108"/>
      <c r="S49" s="108"/>
      <c r="T49" s="108"/>
      <c r="U49" s="108"/>
      <c r="V49" s="108"/>
      <c r="X49" s="108"/>
      <c r="Y49" s="108"/>
      <c r="AA49" s="108"/>
      <c r="AB49" s="108"/>
      <c r="AC49" s="108"/>
      <c r="AD49" s="108"/>
    </row>
    <row r="50" spans="1:36" ht="35.5" customHeight="1" thickBot="1">
      <c r="B50" s="251"/>
      <c r="C50" s="172"/>
      <c r="D50" s="173"/>
      <c r="E50" s="173"/>
      <c r="F50" s="174"/>
      <c r="G50" s="165"/>
      <c r="H50" s="139"/>
      <c r="I50" s="86"/>
      <c r="J50" s="87"/>
      <c r="K50" s="88"/>
      <c r="L50" s="88"/>
      <c r="M50" s="89"/>
      <c r="N50" s="2"/>
      <c r="O50" s="108"/>
      <c r="P50" s="108"/>
      <c r="Q50" s="108"/>
      <c r="R50" s="108"/>
      <c r="S50" s="108"/>
      <c r="T50" s="108"/>
      <c r="U50" s="108"/>
      <c r="V50" s="108"/>
      <c r="X50" s="108"/>
      <c r="Y50" s="108"/>
      <c r="AA50" s="108"/>
      <c r="AB50" s="108"/>
      <c r="AC50" s="108"/>
      <c r="AD50" s="108"/>
    </row>
    <row r="51" spans="1:36" ht="27" customHeight="1">
      <c r="B51" s="54" t="str">
        <f>IF(D6="","",D6)</f>
        <v/>
      </c>
      <c r="C51" s="175" t="str">
        <f>D10&amp;" "&amp;F10&amp;" / "&amp;D11&amp;" "&amp;F11</f>
        <v xml:space="preserve">  /  </v>
      </c>
      <c r="D51" s="176"/>
      <c r="E51" s="176"/>
      <c r="F51" s="177"/>
      <c r="G51" s="127" t="str">
        <f>IF(B51="","",K35*1.06)</f>
        <v/>
      </c>
      <c r="H51" s="140"/>
      <c r="I51" s="101" t="s">
        <v>650</v>
      </c>
      <c r="J51" s="184"/>
      <c r="K51" s="184"/>
      <c r="L51" s="184"/>
      <c r="M51" s="185"/>
      <c r="N51" s="128"/>
      <c r="O51" s="108"/>
      <c r="P51" s="108"/>
      <c r="Q51" s="108"/>
      <c r="R51" s="108"/>
      <c r="S51" s="108"/>
      <c r="T51" s="108"/>
      <c r="U51" s="108"/>
      <c r="V51" s="108"/>
      <c r="X51" s="108"/>
      <c r="Y51" s="108"/>
      <c r="AA51" s="108"/>
      <c r="AB51" s="108"/>
      <c r="AC51" s="108"/>
      <c r="AD51" s="108"/>
    </row>
    <row r="52" spans="1:36" ht="27" customHeight="1">
      <c r="B52" s="55" t="str">
        <f t="shared" ref="B52:B57" si="9">IF(B41="","",B41)</f>
        <v/>
      </c>
      <c r="C52" s="166" t="str">
        <f t="shared" ref="C52:C57" si="10">C41&amp;" "&amp;D41&amp;" / "&amp;E41&amp;" "&amp;F41</f>
        <v xml:space="preserve">  /  </v>
      </c>
      <c r="D52" s="167"/>
      <c r="E52" s="167"/>
      <c r="F52" s="168"/>
      <c r="G52" s="127" t="str">
        <f t="shared" ref="G52:G57" si="11">IF(B52="","",K41*1.06)</f>
        <v/>
      </c>
      <c r="H52" s="140"/>
      <c r="I52" s="85"/>
      <c r="J52" s="84"/>
      <c r="K52" s="2"/>
      <c r="L52" s="2"/>
      <c r="M52" s="90"/>
      <c r="N52" s="2"/>
      <c r="O52" s="108"/>
      <c r="P52" s="108"/>
      <c r="Q52" s="108"/>
      <c r="R52" s="108"/>
      <c r="S52" s="108"/>
      <c r="T52" s="108"/>
      <c r="U52" s="108"/>
      <c r="V52" s="108"/>
      <c r="X52" s="108"/>
      <c r="Y52" s="108"/>
      <c r="AA52" s="108"/>
      <c r="AB52" s="108"/>
      <c r="AC52" s="108"/>
      <c r="AD52" s="108"/>
    </row>
    <row r="53" spans="1:36" ht="27" customHeight="1">
      <c r="B53" s="55" t="str">
        <f t="shared" si="9"/>
        <v/>
      </c>
      <c r="C53" s="166" t="str">
        <f t="shared" si="10"/>
        <v xml:space="preserve">  /  </v>
      </c>
      <c r="D53" s="167"/>
      <c r="E53" s="167"/>
      <c r="F53" s="168"/>
      <c r="G53" s="127" t="str">
        <f t="shared" si="11"/>
        <v/>
      </c>
      <c r="H53" s="140"/>
      <c r="I53" s="95"/>
      <c r="J53" s="162"/>
      <c r="K53" s="162"/>
      <c r="L53" s="162"/>
      <c r="M53" s="163"/>
      <c r="N53" s="129"/>
      <c r="O53" s="108"/>
      <c r="P53" s="108"/>
      <c r="Q53" s="108"/>
      <c r="R53" s="108"/>
      <c r="S53" s="108"/>
      <c r="T53" s="108"/>
      <c r="U53" s="108"/>
      <c r="V53" s="108"/>
      <c r="X53" s="108"/>
      <c r="Y53" s="108"/>
      <c r="AA53" s="108"/>
      <c r="AB53" s="108"/>
      <c r="AC53" s="108"/>
      <c r="AD53" s="108"/>
    </row>
    <row r="54" spans="1:36" ht="27" customHeight="1">
      <c r="B54" s="55" t="str">
        <f t="shared" si="9"/>
        <v/>
      </c>
      <c r="C54" s="166" t="str">
        <f t="shared" si="10"/>
        <v xml:space="preserve">  /  </v>
      </c>
      <c r="D54" s="167"/>
      <c r="E54" s="167"/>
      <c r="F54" s="168"/>
      <c r="G54" s="127" t="str">
        <f t="shared" si="11"/>
        <v/>
      </c>
      <c r="H54" s="140"/>
      <c r="I54" s="85"/>
      <c r="J54" s="103"/>
      <c r="K54" s="104"/>
      <c r="L54" s="104"/>
      <c r="M54" s="105"/>
      <c r="N54" s="104"/>
      <c r="O54" s="108"/>
      <c r="P54" s="108"/>
      <c r="Q54" s="108"/>
      <c r="R54" s="108"/>
      <c r="S54" s="108"/>
      <c r="T54" s="108"/>
      <c r="U54" s="108"/>
      <c r="V54" s="108"/>
      <c r="X54" s="108"/>
      <c r="Y54" s="108"/>
      <c r="AA54" s="108"/>
      <c r="AB54" s="108"/>
      <c r="AC54" s="108"/>
      <c r="AD54" s="108"/>
    </row>
    <row r="55" spans="1:36" ht="27" customHeight="1">
      <c r="B55" s="55" t="str">
        <f t="shared" si="9"/>
        <v/>
      </c>
      <c r="C55" s="166" t="str">
        <f t="shared" si="10"/>
        <v xml:space="preserve">  /  </v>
      </c>
      <c r="D55" s="167"/>
      <c r="E55" s="167"/>
      <c r="F55" s="168"/>
      <c r="G55" s="127" t="str">
        <f t="shared" si="11"/>
        <v/>
      </c>
      <c r="H55" s="140"/>
      <c r="I55" s="95"/>
      <c r="J55" s="162"/>
      <c r="K55" s="162"/>
      <c r="L55" s="162"/>
      <c r="M55" s="163"/>
      <c r="N55" s="129"/>
      <c r="O55" s="108"/>
      <c r="P55" s="108"/>
      <c r="Q55" s="108"/>
      <c r="R55" s="108"/>
      <c r="S55" s="108"/>
      <c r="T55" s="108"/>
      <c r="U55" s="108"/>
      <c r="V55" s="108"/>
      <c r="X55" s="108"/>
      <c r="Y55" s="108"/>
      <c r="AA55" s="108"/>
      <c r="AB55" s="108"/>
      <c r="AC55" s="108"/>
      <c r="AD55" s="108"/>
    </row>
    <row r="56" spans="1:36" ht="27" customHeight="1">
      <c r="B56" s="55" t="str">
        <f t="shared" si="9"/>
        <v/>
      </c>
      <c r="C56" s="166" t="str">
        <f t="shared" si="10"/>
        <v xml:space="preserve">  /  </v>
      </c>
      <c r="D56" s="167"/>
      <c r="E56" s="167"/>
      <c r="F56" s="168"/>
      <c r="G56" s="127" t="str">
        <f t="shared" si="11"/>
        <v/>
      </c>
      <c r="H56" s="140"/>
      <c r="I56" s="85"/>
      <c r="J56" s="103"/>
      <c r="K56" s="103"/>
      <c r="L56" s="103"/>
      <c r="M56" s="106"/>
      <c r="N56" s="103"/>
      <c r="O56" s="108"/>
      <c r="P56" s="108"/>
      <c r="Q56" s="108"/>
      <c r="R56" s="108"/>
      <c r="S56" s="108"/>
      <c r="T56" s="108"/>
      <c r="U56" s="108"/>
      <c r="V56" s="108"/>
      <c r="X56" s="108"/>
      <c r="Y56" s="108"/>
      <c r="AA56" s="108"/>
      <c r="AB56" s="108"/>
      <c r="AC56" s="108"/>
      <c r="AD56" s="108"/>
    </row>
    <row r="57" spans="1:36" ht="27" customHeight="1">
      <c r="B57" s="55" t="str">
        <f t="shared" si="9"/>
        <v/>
      </c>
      <c r="C57" s="166" t="str">
        <f t="shared" si="10"/>
        <v xml:space="preserve">  /  </v>
      </c>
      <c r="D57" s="167"/>
      <c r="E57" s="167"/>
      <c r="F57" s="168"/>
      <c r="G57" s="127" t="str">
        <f t="shared" si="11"/>
        <v/>
      </c>
      <c r="H57" s="140"/>
      <c r="I57" s="95"/>
      <c r="J57" s="162"/>
      <c r="K57" s="162"/>
      <c r="L57" s="162"/>
      <c r="M57" s="163"/>
      <c r="N57" s="129"/>
      <c r="O57" s="108"/>
      <c r="P57" s="108"/>
      <c r="Q57" s="108"/>
      <c r="R57" s="108"/>
      <c r="S57" s="108"/>
      <c r="T57" s="108"/>
      <c r="U57" s="108"/>
      <c r="V57" s="108"/>
      <c r="X57" s="108"/>
      <c r="Y57" s="108"/>
      <c r="AA57" s="108"/>
      <c r="AB57" s="108"/>
      <c r="AC57" s="108"/>
      <c r="AD57" s="108"/>
    </row>
    <row r="58" spans="1:36" ht="8.25" customHeight="1" thickBot="1">
      <c r="B58" s="56"/>
      <c r="C58" s="246"/>
      <c r="D58" s="247"/>
      <c r="E58" s="247"/>
      <c r="F58" s="248"/>
      <c r="G58" s="57"/>
      <c r="H58" s="140"/>
      <c r="I58" s="91"/>
      <c r="J58" s="92"/>
      <c r="K58" s="93"/>
      <c r="L58" s="93"/>
      <c r="M58" s="94"/>
      <c r="N58" s="2"/>
      <c r="O58" s="108"/>
      <c r="P58" s="108"/>
      <c r="Q58" s="108"/>
      <c r="R58" s="108"/>
      <c r="S58" s="108"/>
      <c r="T58" s="108"/>
      <c r="U58" s="108"/>
      <c r="V58" s="108"/>
      <c r="X58" s="108"/>
      <c r="Y58" s="108"/>
      <c r="AA58" s="108"/>
      <c r="AB58" s="108"/>
      <c r="AC58" s="108"/>
      <c r="AD58" s="108"/>
    </row>
    <row r="59" spans="1:36" ht="21" customHeight="1">
      <c r="B59" s="58" t="s">
        <v>659</v>
      </c>
      <c r="C59" s="58"/>
      <c r="D59" s="58"/>
      <c r="E59" s="58"/>
      <c r="F59" s="58"/>
      <c r="G59" s="39"/>
      <c r="H59" s="2"/>
      <c r="I59" s="83"/>
      <c r="J59" s="39"/>
      <c r="K59" s="2"/>
      <c r="L59" s="2"/>
      <c r="M59" s="2"/>
      <c r="N59" s="2"/>
      <c r="O59" s="108"/>
      <c r="P59" s="108"/>
      <c r="Q59" s="108"/>
      <c r="R59" s="108"/>
      <c r="S59" s="108"/>
      <c r="T59" s="108"/>
      <c r="U59" s="108"/>
      <c r="V59" s="108"/>
      <c r="X59" s="108"/>
      <c r="Y59" s="108"/>
      <c r="AA59" s="108"/>
      <c r="AB59" s="108"/>
      <c r="AC59" s="108"/>
      <c r="AD59" s="108"/>
    </row>
    <row r="60" spans="1:36" s="4" customFormat="1" ht="35.25" customHeight="1">
      <c r="I60" s="82"/>
      <c r="J60" s="83"/>
      <c r="K60" s="83"/>
      <c r="L60" s="83"/>
      <c r="M60" s="83"/>
      <c r="N60" s="83"/>
      <c r="O60" s="11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47"/>
      <c r="AA60" s="119"/>
      <c r="AB60" s="119"/>
      <c r="AC60" s="119"/>
      <c r="AD60" s="119"/>
      <c r="AE60" s="147"/>
      <c r="AF60" s="147"/>
      <c r="AG60" s="147"/>
      <c r="AH60" s="147"/>
      <c r="AI60" s="147"/>
      <c r="AJ60" s="119"/>
    </row>
    <row r="61" spans="1:36" s="4" customFormat="1" ht="15.75" customHeight="1">
      <c r="I61" s="83"/>
      <c r="J61" s="245"/>
      <c r="K61" s="245"/>
      <c r="L61" s="245"/>
      <c r="M61" s="245"/>
      <c r="N61" s="131"/>
      <c r="O61" s="11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47"/>
      <c r="AA61" s="119"/>
      <c r="AB61" s="119"/>
      <c r="AC61" s="119"/>
      <c r="AD61" s="119"/>
      <c r="AE61" s="147"/>
      <c r="AF61" s="147"/>
      <c r="AG61" s="147"/>
      <c r="AH61" s="147"/>
      <c r="AI61" s="147"/>
      <c r="AJ61" s="119"/>
    </row>
    <row r="62" spans="1:36" s="4" customFormat="1" ht="23.25" customHeight="1">
      <c r="B62" s="249"/>
      <c r="C62" s="249"/>
      <c r="D62" s="60"/>
      <c r="I62" s="82"/>
      <c r="J62" s="244"/>
      <c r="K62" s="244"/>
      <c r="L62" s="244"/>
      <c r="M62" s="244"/>
      <c r="N62" s="130"/>
      <c r="O62" s="11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47"/>
      <c r="AA62" s="119"/>
      <c r="AB62" s="119"/>
      <c r="AC62" s="119"/>
      <c r="AD62" s="119"/>
      <c r="AE62" s="147"/>
      <c r="AF62" s="147"/>
      <c r="AG62" s="147"/>
      <c r="AH62" s="147"/>
      <c r="AI62" s="147"/>
      <c r="AJ62" s="119"/>
    </row>
    <row r="63" spans="1:36" ht="16.899999999999999" customHeight="1">
      <c r="B63" s="243"/>
      <c r="C63" s="243"/>
      <c r="D63" s="243"/>
      <c r="E63" s="243"/>
      <c r="F63" s="243"/>
      <c r="G63" s="243"/>
      <c r="H63" s="243"/>
      <c r="I63" s="19"/>
      <c r="J63" s="19"/>
      <c r="K63" s="19"/>
      <c r="L63" s="19"/>
      <c r="M63" s="19"/>
      <c r="N63" s="19"/>
      <c r="O63" s="120"/>
      <c r="P63" s="108"/>
      <c r="Q63" s="108"/>
      <c r="R63" s="108"/>
      <c r="S63" s="108"/>
      <c r="T63" s="108"/>
      <c r="U63" s="108"/>
      <c r="V63" s="108"/>
      <c r="X63" s="108"/>
      <c r="Y63" s="108"/>
      <c r="AA63" s="108"/>
      <c r="AB63" s="108"/>
      <c r="AC63" s="108"/>
      <c r="AD63" s="108"/>
    </row>
    <row r="64" spans="1:36" ht="24" customHeight="1">
      <c r="A64" s="64"/>
      <c r="B64" s="65"/>
      <c r="C64" s="65"/>
      <c r="D64" s="65"/>
      <c r="E64" s="2"/>
      <c r="F64" s="2"/>
      <c r="G64" s="2"/>
      <c r="H64" s="2"/>
      <c r="I64" s="2"/>
      <c r="J64" s="2"/>
      <c r="K64" s="5"/>
      <c r="L64" s="33"/>
      <c r="M64" s="33"/>
      <c r="N64" s="33"/>
      <c r="O64" s="102"/>
      <c r="P64" s="108"/>
      <c r="Q64" s="108"/>
      <c r="R64" s="108"/>
      <c r="S64" s="108"/>
      <c r="T64" s="108"/>
      <c r="U64" s="108"/>
      <c r="V64" s="108"/>
      <c r="X64" s="108"/>
      <c r="Y64" s="108"/>
      <c r="AA64" s="108"/>
      <c r="AB64" s="108"/>
      <c r="AC64" s="108"/>
      <c r="AD64" s="108"/>
    </row>
    <row r="65" spans="1:36" ht="24" customHeight="1">
      <c r="O65" s="108"/>
      <c r="P65" s="108"/>
      <c r="Q65" s="108"/>
      <c r="R65" s="108"/>
      <c r="S65" s="108"/>
      <c r="T65" s="108"/>
      <c r="U65" s="108"/>
      <c r="V65" s="108"/>
      <c r="X65" s="108"/>
      <c r="Y65" s="108"/>
      <c r="AA65" s="108"/>
      <c r="AB65" s="108"/>
      <c r="AC65" s="108"/>
      <c r="AD65" s="108"/>
    </row>
    <row r="66" spans="1:36" ht="24" customHeight="1">
      <c r="O66" s="108"/>
      <c r="P66" s="108"/>
      <c r="Q66" s="108"/>
      <c r="R66" s="121"/>
      <c r="S66" s="122"/>
      <c r="T66" s="108"/>
      <c r="U66" s="108"/>
      <c r="V66" s="108"/>
      <c r="X66" s="108"/>
      <c r="Y66" s="108"/>
      <c r="AA66" s="108"/>
      <c r="AB66" s="108"/>
      <c r="AC66" s="108"/>
      <c r="AD66" s="108"/>
    </row>
    <row r="67" spans="1:36" ht="24" customHeight="1">
      <c r="O67" s="108"/>
      <c r="P67" s="108"/>
      <c r="Q67" s="108"/>
      <c r="R67" s="121"/>
      <c r="S67" s="122"/>
      <c r="T67" s="108"/>
      <c r="U67" s="108"/>
      <c r="V67" s="108"/>
      <c r="X67" s="108"/>
      <c r="Y67" s="108"/>
      <c r="AA67" s="108"/>
      <c r="AB67" s="108"/>
      <c r="AC67" s="108"/>
      <c r="AD67" s="108"/>
    </row>
    <row r="68" spans="1:36" ht="24" customHeight="1">
      <c r="M68" s="4"/>
      <c r="N68" s="4"/>
      <c r="O68" s="119"/>
      <c r="P68" s="108"/>
      <c r="Q68" s="108"/>
      <c r="R68" s="108"/>
      <c r="S68" s="108"/>
      <c r="T68" s="108"/>
      <c r="U68" s="108"/>
      <c r="V68" s="108"/>
      <c r="X68" s="108"/>
      <c r="Y68" s="108"/>
      <c r="AA68" s="108"/>
      <c r="AB68" s="108"/>
      <c r="AC68" s="108"/>
      <c r="AD68" s="108"/>
    </row>
    <row r="69" spans="1:36" ht="24" customHeight="1">
      <c r="M69" s="4"/>
      <c r="N69" s="4"/>
      <c r="O69" s="119"/>
      <c r="P69" s="108"/>
      <c r="Q69" s="108"/>
      <c r="R69" s="108"/>
      <c r="S69" s="108"/>
      <c r="T69" s="108"/>
      <c r="U69" s="108"/>
      <c r="V69" s="108"/>
      <c r="X69" s="108"/>
      <c r="Y69" s="108"/>
      <c r="AA69" s="108"/>
      <c r="AB69" s="108"/>
      <c r="AC69" s="108"/>
      <c r="AD69" s="108"/>
    </row>
    <row r="70" spans="1:36" ht="24" customHeight="1">
      <c r="M70" s="4"/>
      <c r="N70" s="4"/>
      <c r="O70" s="119"/>
      <c r="P70" s="108"/>
      <c r="Q70" s="108"/>
      <c r="R70" s="108"/>
      <c r="S70" s="122"/>
      <c r="T70" s="108"/>
      <c r="U70" s="108"/>
      <c r="V70" s="108"/>
      <c r="X70" s="108"/>
      <c r="Y70" s="108"/>
      <c r="AA70" s="108"/>
      <c r="AB70" s="108"/>
      <c r="AC70" s="108"/>
      <c r="AD70" s="108"/>
    </row>
    <row r="71" spans="1:36" ht="24" customHeight="1">
      <c r="M71" s="4"/>
      <c r="N71" s="4"/>
      <c r="O71" s="119"/>
      <c r="P71" s="108"/>
      <c r="Q71" s="108"/>
      <c r="R71" s="122"/>
      <c r="S71" s="122"/>
      <c r="T71" s="108"/>
      <c r="U71" s="108"/>
      <c r="V71" s="108"/>
      <c r="X71" s="108"/>
      <c r="Y71" s="108"/>
      <c r="AA71" s="108"/>
      <c r="AB71" s="108"/>
      <c r="AC71" s="108"/>
      <c r="AD71" s="108"/>
    </row>
    <row r="72" spans="1:36" ht="24" customHeight="1">
      <c r="O72" s="108"/>
      <c r="P72" s="108"/>
      <c r="Q72" s="108"/>
      <c r="R72" s="122"/>
      <c r="S72" s="122"/>
      <c r="T72" s="108"/>
      <c r="U72" s="108"/>
      <c r="V72" s="108"/>
      <c r="X72" s="108"/>
      <c r="Y72" s="108"/>
      <c r="AA72" s="108"/>
      <c r="AB72" s="108"/>
      <c r="AC72" s="108"/>
      <c r="AD72" s="108"/>
    </row>
    <row r="73" spans="1:36" ht="24" customHeight="1">
      <c r="O73" s="108"/>
      <c r="P73" s="108"/>
      <c r="Q73" s="108"/>
      <c r="R73" s="123"/>
      <c r="S73" s="122"/>
      <c r="T73" s="108"/>
      <c r="U73" s="108"/>
      <c r="V73" s="108"/>
      <c r="X73" s="108"/>
      <c r="Y73" s="108"/>
      <c r="AA73" s="108"/>
      <c r="AB73" s="108"/>
      <c r="AC73" s="108"/>
      <c r="AD73" s="108"/>
    </row>
    <row r="74" spans="1:36" ht="24" customHeight="1">
      <c r="O74" s="108"/>
      <c r="P74" s="108"/>
      <c r="Q74" s="108"/>
      <c r="R74" s="108"/>
      <c r="S74" s="108"/>
      <c r="T74" s="108"/>
      <c r="U74" s="108"/>
      <c r="V74" s="108"/>
      <c r="X74" s="108"/>
      <c r="Y74" s="108"/>
      <c r="AA74" s="108"/>
      <c r="AB74" s="108"/>
      <c r="AC74" s="108"/>
      <c r="AD74" s="108"/>
    </row>
    <row r="75" spans="1:36" s="32" customFormat="1" ht="24" customHeight="1">
      <c r="A75" s="3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98"/>
      <c r="AA75" s="124"/>
      <c r="AB75" s="124"/>
      <c r="AC75" s="124"/>
      <c r="AD75" s="124"/>
      <c r="AE75" s="98"/>
      <c r="AF75" s="98"/>
      <c r="AG75" s="98"/>
      <c r="AH75" s="98"/>
      <c r="AI75" s="98"/>
      <c r="AJ75" s="124"/>
    </row>
    <row r="76" spans="1:36" s="32" customFormat="1" ht="24" customHeight="1">
      <c r="A76" s="3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98"/>
      <c r="AA76" s="124"/>
      <c r="AB76" s="124"/>
      <c r="AC76" s="124"/>
      <c r="AD76" s="124"/>
      <c r="AE76" s="98"/>
      <c r="AF76" s="98"/>
      <c r="AG76" s="98"/>
      <c r="AH76" s="98"/>
      <c r="AI76" s="98"/>
      <c r="AJ76" s="124"/>
    </row>
    <row r="77" spans="1:36" s="32" customFormat="1" ht="24" customHeight="1">
      <c r="A77" s="3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98"/>
      <c r="AA77" s="124"/>
      <c r="AB77" s="124"/>
      <c r="AC77" s="124"/>
      <c r="AD77" s="124"/>
      <c r="AE77" s="98"/>
      <c r="AF77" s="98"/>
      <c r="AG77" s="98"/>
      <c r="AH77" s="98"/>
      <c r="AI77" s="98"/>
      <c r="AJ77" s="124"/>
    </row>
    <row r="78" spans="1:36" s="32" customFormat="1" ht="24" customHeight="1">
      <c r="A78" s="3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98"/>
      <c r="AA78" s="124"/>
      <c r="AB78" s="124"/>
      <c r="AC78" s="124"/>
      <c r="AD78" s="124"/>
      <c r="AE78" s="98"/>
      <c r="AF78" s="98"/>
      <c r="AG78" s="98"/>
      <c r="AH78" s="98"/>
      <c r="AI78" s="98"/>
      <c r="AJ78" s="124"/>
    </row>
    <row r="79" spans="1:36" s="32" customFormat="1" ht="24" customHeight="1">
      <c r="A79" s="3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98"/>
      <c r="AA79" s="124"/>
      <c r="AB79" s="124"/>
      <c r="AC79" s="124"/>
      <c r="AD79" s="124"/>
      <c r="AE79" s="98"/>
      <c r="AF79" s="98"/>
      <c r="AG79" s="98"/>
      <c r="AH79" s="98"/>
      <c r="AI79" s="98"/>
      <c r="AJ79" s="124"/>
    </row>
    <row r="80" spans="1:36" s="32" customFormat="1" ht="24" customHeight="1">
      <c r="A80" s="3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98"/>
      <c r="AA80" s="124"/>
      <c r="AB80" s="124"/>
      <c r="AC80" s="124"/>
      <c r="AD80" s="124"/>
      <c r="AE80" s="98"/>
      <c r="AF80" s="98"/>
      <c r="AG80" s="98"/>
      <c r="AH80" s="98"/>
      <c r="AI80" s="98"/>
      <c r="AJ80" s="124"/>
    </row>
    <row r="81" spans="1:36" s="32" customFormat="1" ht="24" customHeight="1">
      <c r="A81" s="3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98"/>
      <c r="AA81" s="124"/>
      <c r="AB81" s="124"/>
      <c r="AC81" s="124"/>
      <c r="AD81" s="124"/>
      <c r="AE81" s="98"/>
      <c r="AF81" s="98"/>
      <c r="AG81" s="98"/>
      <c r="AH81" s="98"/>
      <c r="AI81" s="98"/>
      <c r="AJ81" s="124"/>
    </row>
    <row r="82" spans="1:36" s="32" customFormat="1" ht="24" customHeight="1">
      <c r="A82" s="3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98"/>
      <c r="AA82" s="124"/>
      <c r="AB82" s="124"/>
      <c r="AC82" s="124"/>
      <c r="AD82" s="124"/>
      <c r="AE82" s="98"/>
      <c r="AF82" s="98"/>
      <c r="AG82" s="98"/>
      <c r="AH82" s="98"/>
      <c r="AI82" s="98"/>
      <c r="AJ82" s="124"/>
    </row>
    <row r="83" spans="1:36" s="32" customFormat="1" ht="24" customHeight="1">
      <c r="A83" s="3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98"/>
      <c r="AA83" s="124"/>
      <c r="AB83" s="124"/>
      <c r="AC83" s="124"/>
      <c r="AD83" s="124"/>
      <c r="AE83" s="98"/>
      <c r="AF83" s="98"/>
      <c r="AG83" s="98"/>
      <c r="AH83" s="98"/>
      <c r="AI83" s="98"/>
      <c r="AJ83" s="124"/>
    </row>
    <row r="84" spans="1:36" s="32" customFormat="1" ht="24" customHeight="1">
      <c r="A84" s="3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98"/>
      <c r="AA84" s="124"/>
      <c r="AB84" s="124"/>
      <c r="AC84" s="124"/>
      <c r="AD84" s="124"/>
      <c r="AE84" s="98"/>
      <c r="AF84" s="98"/>
      <c r="AG84" s="98"/>
      <c r="AH84" s="98"/>
      <c r="AI84" s="98"/>
      <c r="AJ84" s="124"/>
    </row>
    <row r="85" spans="1:36" s="32" customFormat="1" ht="24" customHeight="1">
      <c r="A85" s="3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98"/>
      <c r="AA85" s="124"/>
      <c r="AB85" s="124"/>
      <c r="AC85" s="124"/>
      <c r="AD85" s="124"/>
      <c r="AE85" s="98"/>
      <c r="AF85" s="98"/>
      <c r="AG85" s="98"/>
      <c r="AH85" s="98"/>
      <c r="AI85" s="98"/>
      <c r="AJ85" s="124"/>
    </row>
    <row r="86" spans="1:36" s="32" customFormat="1" ht="24" customHeight="1">
      <c r="A86" s="3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98"/>
      <c r="AA86" s="124"/>
      <c r="AB86" s="124"/>
      <c r="AC86" s="124"/>
      <c r="AD86" s="124"/>
      <c r="AE86" s="98"/>
      <c r="AF86" s="98"/>
      <c r="AG86" s="98"/>
      <c r="AH86" s="98"/>
      <c r="AI86" s="98"/>
      <c r="AJ86" s="124"/>
    </row>
    <row r="87" spans="1:36" s="32" customFormat="1" ht="24" customHeight="1">
      <c r="A87" s="3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98"/>
      <c r="AA87" s="124"/>
      <c r="AB87" s="124"/>
      <c r="AC87" s="124"/>
      <c r="AD87" s="124"/>
      <c r="AE87" s="98"/>
      <c r="AF87" s="98"/>
      <c r="AG87" s="98"/>
      <c r="AH87" s="98"/>
      <c r="AI87" s="98"/>
      <c r="AJ87" s="124"/>
    </row>
    <row r="88" spans="1:36" s="68" customFormat="1" ht="24" customHeight="1">
      <c r="A88" s="73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98"/>
      <c r="AA88" s="124"/>
      <c r="AB88" s="124"/>
      <c r="AC88" s="124"/>
      <c r="AD88" s="124"/>
      <c r="AE88" s="98"/>
      <c r="AF88" s="98"/>
      <c r="AG88" s="98"/>
      <c r="AH88" s="98"/>
      <c r="AI88" s="98"/>
      <c r="AJ88" s="124"/>
    </row>
    <row r="89" spans="1:36" s="68" customFormat="1" ht="24" customHeight="1">
      <c r="A89" s="73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98"/>
      <c r="AA89" s="124"/>
      <c r="AB89" s="124"/>
      <c r="AC89" s="124"/>
      <c r="AD89" s="124"/>
      <c r="AE89" s="98"/>
      <c r="AF89" s="98"/>
      <c r="AG89" s="98"/>
      <c r="AH89" s="98"/>
      <c r="AI89" s="98"/>
      <c r="AJ89" s="124"/>
    </row>
    <row r="90" spans="1:36" s="68" customFormat="1" ht="24" customHeight="1">
      <c r="A90" s="73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98"/>
      <c r="AA90" s="124"/>
      <c r="AB90" s="124"/>
      <c r="AC90" s="124"/>
      <c r="AD90" s="124"/>
      <c r="AE90" s="98"/>
      <c r="AF90" s="98"/>
      <c r="AG90" s="98"/>
      <c r="AH90" s="98"/>
      <c r="AI90" s="98"/>
      <c r="AJ90" s="124"/>
    </row>
    <row r="91" spans="1:36" s="68" customFormat="1" ht="24" customHeight="1">
      <c r="A91" s="73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98"/>
      <c r="AA91" s="124"/>
      <c r="AB91" s="124"/>
      <c r="AC91" s="124"/>
      <c r="AD91" s="124"/>
      <c r="AE91" s="98"/>
      <c r="AF91" s="98"/>
      <c r="AG91" s="98"/>
      <c r="AH91" s="98"/>
      <c r="AI91" s="98"/>
      <c r="AJ91" s="124"/>
    </row>
    <row r="92" spans="1:36" s="68" customFormat="1" ht="24" customHeight="1">
      <c r="A92" s="73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98"/>
      <c r="AA92" s="124"/>
      <c r="AB92" s="124"/>
      <c r="AC92" s="124"/>
      <c r="AD92" s="124"/>
      <c r="AE92" s="98"/>
      <c r="AF92" s="98"/>
      <c r="AG92" s="98"/>
      <c r="AH92" s="98"/>
      <c r="AI92" s="98"/>
      <c r="AJ92" s="124"/>
    </row>
    <row r="93" spans="1:36" s="68" customFormat="1" ht="24" customHeight="1">
      <c r="A93" s="73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98"/>
      <c r="AA93" s="124"/>
      <c r="AB93" s="124"/>
      <c r="AC93" s="124"/>
      <c r="AD93" s="124"/>
      <c r="AE93" s="98"/>
      <c r="AF93" s="98"/>
      <c r="AG93" s="98"/>
      <c r="AH93" s="98"/>
      <c r="AI93" s="98"/>
      <c r="AJ93" s="124"/>
    </row>
    <row r="94" spans="1:36" s="68" customFormat="1" ht="24" customHeight="1">
      <c r="A94" s="73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98"/>
      <c r="AA94" s="124"/>
      <c r="AB94" s="124"/>
      <c r="AC94" s="124"/>
      <c r="AD94" s="124"/>
      <c r="AE94" s="98"/>
      <c r="AF94" s="98"/>
      <c r="AG94" s="98"/>
      <c r="AH94" s="98"/>
      <c r="AI94" s="98"/>
      <c r="AJ94" s="124"/>
    </row>
    <row r="95" spans="1:36" s="68" customFormat="1" ht="24" customHeight="1">
      <c r="A95" s="73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98"/>
      <c r="AA95" s="124"/>
      <c r="AB95" s="124"/>
      <c r="AC95" s="124"/>
      <c r="AD95" s="124"/>
      <c r="AE95" s="98"/>
      <c r="AF95" s="98"/>
      <c r="AG95" s="98"/>
      <c r="AH95" s="98"/>
      <c r="AI95" s="98"/>
      <c r="AJ95" s="124"/>
    </row>
    <row r="96" spans="1:36" s="70" customFormat="1" ht="24" customHeight="1">
      <c r="A96" s="74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99"/>
      <c r="AA96" s="125"/>
      <c r="AB96" s="125"/>
      <c r="AC96" s="125"/>
      <c r="AD96" s="125"/>
      <c r="AE96" s="99"/>
      <c r="AF96" s="99"/>
      <c r="AG96" s="99"/>
      <c r="AH96" s="99"/>
      <c r="AI96" s="99"/>
      <c r="AJ96" s="125"/>
    </row>
    <row r="97" spans="1:36" s="70" customFormat="1" ht="24" customHeight="1">
      <c r="A97" s="74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99"/>
      <c r="AA97" s="125"/>
      <c r="AB97" s="125"/>
      <c r="AC97" s="125"/>
      <c r="AD97" s="125"/>
      <c r="AE97" s="99"/>
      <c r="AF97" s="99"/>
      <c r="AG97" s="99"/>
      <c r="AH97" s="99"/>
      <c r="AI97" s="99"/>
      <c r="AJ97" s="125"/>
    </row>
    <row r="98" spans="1:36" s="70" customFormat="1" ht="24" customHeight="1">
      <c r="A98" s="74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99"/>
      <c r="AA98" s="125"/>
      <c r="AB98" s="125"/>
      <c r="AC98" s="125"/>
      <c r="AD98" s="125"/>
      <c r="AE98" s="99"/>
      <c r="AF98" s="99"/>
      <c r="AG98" s="99"/>
      <c r="AH98" s="99"/>
      <c r="AI98" s="99"/>
      <c r="AJ98" s="125"/>
    </row>
    <row r="99" spans="1:36" s="70" customFormat="1" ht="24" customHeight="1">
      <c r="A99" s="74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99"/>
      <c r="AA99" s="125"/>
      <c r="AB99" s="125"/>
      <c r="AC99" s="125"/>
      <c r="AD99" s="125"/>
      <c r="AE99" s="99"/>
      <c r="AF99" s="99"/>
      <c r="AG99" s="99"/>
      <c r="AH99" s="99"/>
      <c r="AI99" s="99"/>
      <c r="AJ99" s="125"/>
    </row>
    <row r="100" spans="1:36" s="70" customFormat="1" ht="24" customHeight="1">
      <c r="A100" s="74"/>
      <c r="B100" s="75" t="s">
        <v>25</v>
      </c>
      <c r="E100" s="70" t="s">
        <v>631</v>
      </c>
      <c r="H100" s="71" t="s">
        <v>276</v>
      </c>
      <c r="O100" s="125"/>
      <c r="P100" s="125"/>
      <c r="Q100" s="125" t="s">
        <v>619</v>
      </c>
      <c r="R100" s="125"/>
      <c r="S100" s="125"/>
      <c r="T100" s="125"/>
      <c r="U100" s="125"/>
      <c r="V100" s="125"/>
      <c r="W100" s="125"/>
      <c r="X100" s="125"/>
      <c r="Y100" s="125"/>
      <c r="Z100" s="99"/>
      <c r="AA100" s="125"/>
      <c r="AB100" s="125"/>
      <c r="AC100" s="125"/>
      <c r="AD100" s="125"/>
      <c r="AE100" s="99"/>
      <c r="AF100" s="99"/>
      <c r="AG100" s="99"/>
      <c r="AH100" s="99"/>
      <c r="AI100" s="99"/>
      <c r="AJ100" s="125"/>
    </row>
    <row r="101" spans="1:36" s="70" customFormat="1" ht="24" customHeight="1">
      <c r="A101" s="74"/>
      <c r="B101" s="75" t="s">
        <v>26</v>
      </c>
      <c r="E101" s="70" t="s">
        <v>240</v>
      </c>
      <c r="H101" s="71" t="s">
        <v>277</v>
      </c>
      <c r="O101" s="125"/>
      <c r="P101" s="125"/>
      <c r="Q101" s="125" t="s">
        <v>620</v>
      </c>
      <c r="R101" s="125"/>
      <c r="S101" s="125"/>
      <c r="T101" s="125"/>
      <c r="U101" s="125"/>
      <c r="V101" s="125"/>
      <c r="W101" s="125"/>
      <c r="X101" s="125"/>
      <c r="Y101" s="125"/>
      <c r="Z101" s="99"/>
      <c r="AA101" s="125"/>
      <c r="AB101" s="125"/>
      <c r="AC101" s="125"/>
      <c r="AD101" s="125"/>
      <c r="AE101" s="99"/>
      <c r="AF101" s="99"/>
      <c r="AG101" s="99"/>
      <c r="AH101" s="99"/>
      <c r="AI101" s="99"/>
      <c r="AJ101" s="125"/>
    </row>
    <row r="102" spans="1:36" s="70" customFormat="1" ht="24" customHeight="1">
      <c r="A102" s="74"/>
      <c r="B102" s="75" t="s">
        <v>27</v>
      </c>
      <c r="E102" s="70" t="s">
        <v>241</v>
      </c>
      <c r="H102" s="71" t="s">
        <v>278</v>
      </c>
      <c r="O102" s="125"/>
      <c r="P102" s="125"/>
      <c r="Q102" s="125" t="s">
        <v>621</v>
      </c>
      <c r="R102" s="125"/>
      <c r="S102" s="125"/>
      <c r="T102" s="125"/>
      <c r="U102" s="125"/>
      <c r="V102" s="125"/>
      <c r="W102" s="125"/>
      <c r="X102" s="125"/>
      <c r="Y102" s="125"/>
      <c r="Z102" s="99"/>
      <c r="AA102" s="125"/>
      <c r="AB102" s="125"/>
      <c r="AC102" s="125"/>
      <c r="AD102" s="125"/>
      <c r="AE102" s="99"/>
      <c r="AF102" s="99"/>
      <c r="AG102" s="99"/>
      <c r="AH102" s="99"/>
      <c r="AI102" s="99"/>
      <c r="AJ102" s="125"/>
    </row>
    <row r="103" spans="1:36" s="70" customFormat="1" ht="24" customHeight="1">
      <c r="A103" s="74"/>
      <c r="B103" s="75" t="s">
        <v>28</v>
      </c>
      <c r="E103" s="70" t="s">
        <v>242</v>
      </c>
      <c r="H103" s="71" t="s">
        <v>279</v>
      </c>
      <c r="O103" s="125"/>
      <c r="P103" s="125"/>
      <c r="Q103" s="125" t="s">
        <v>622</v>
      </c>
      <c r="R103" s="125"/>
      <c r="S103" s="125"/>
      <c r="T103" s="125"/>
      <c r="U103" s="125"/>
      <c r="V103" s="125"/>
      <c r="W103" s="125"/>
      <c r="X103" s="125"/>
      <c r="Y103" s="125"/>
      <c r="Z103" s="99"/>
      <c r="AA103" s="125"/>
      <c r="AB103" s="125"/>
      <c r="AC103" s="125"/>
      <c r="AD103" s="125"/>
      <c r="AE103" s="99"/>
      <c r="AF103" s="99"/>
      <c r="AG103" s="99"/>
      <c r="AH103" s="99"/>
      <c r="AI103" s="99"/>
      <c r="AJ103" s="125"/>
    </row>
    <row r="104" spans="1:36" s="70" customFormat="1" ht="24" customHeight="1">
      <c r="A104" s="74"/>
      <c r="B104" s="75" t="s">
        <v>29</v>
      </c>
      <c r="E104" s="70" t="s">
        <v>243</v>
      </c>
      <c r="H104" s="71" t="s">
        <v>280</v>
      </c>
      <c r="O104" s="125"/>
      <c r="P104" s="125"/>
      <c r="Q104" s="125" t="s">
        <v>623</v>
      </c>
      <c r="R104" s="125"/>
      <c r="S104" s="125"/>
      <c r="T104" s="125"/>
      <c r="U104" s="125"/>
      <c r="V104" s="125"/>
      <c r="W104" s="125"/>
      <c r="X104" s="125"/>
      <c r="Y104" s="125"/>
      <c r="Z104" s="99"/>
      <c r="AA104" s="125"/>
      <c r="AB104" s="125"/>
      <c r="AC104" s="125"/>
      <c r="AD104" s="125"/>
      <c r="AE104" s="99"/>
      <c r="AF104" s="99"/>
      <c r="AG104" s="99"/>
      <c r="AH104" s="99"/>
      <c r="AI104" s="99"/>
      <c r="AJ104" s="125"/>
    </row>
    <row r="105" spans="1:36" s="70" customFormat="1" ht="24" customHeight="1">
      <c r="A105" s="74"/>
      <c r="B105" s="75" t="s">
        <v>30</v>
      </c>
      <c r="E105" s="70" t="s">
        <v>244</v>
      </c>
      <c r="H105" s="71" t="s">
        <v>281</v>
      </c>
      <c r="O105" s="125"/>
      <c r="P105" s="125"/>
      <c r="Q105" s="125" t="s">
        <v>624</v>
      </c>
      <c r="R105" s="125"/>
      <c r="S105" s="125"/>
      <c r="T105" s="125"/>
      <c r="U105" s="125"/>
      <c r="V105" s="125"/>
      <c r="W105" s="125"/>
      <c r="X105" s="125"/>
      <c r="Y105" s="125"/>
      <c r="Z105" s="99"/>
      <c r="AA105" s="125"/>
      <c r="AB105" s="125"/>
      <c r="AC105" s="125"/>
      <c r="AD105" s="125"/>
      <c r="AE105" s="99"/>
      <c r="AF105" s="99"/>
      <c r="AG105" s="99"/>
      <c r="AH105" s="99"/>
      <c r="AI105" s="99"/>
      <c r="AJ105" s="125"/>
    </row>
    <row r="106" spans="1:36" s="70" customFormat="1" ht="24" customHeight="1">
      <c r="A106" s="74"/>
      <c r="B106" s="75" t="s">
        <v>31</v>
      </c>
      <c r="E106" s="70" t="s">
        <v>245</v>
      </c>
      <c r="H106" s="71" t="s">
        <v>282</v>
      </c>
      <c r="O106" s="125"/>
      <c r="P106" s="125"/>
      <c r="Q106" s="125" t="s">
        <v>625</v>
      </c>
      <c r="R106" s="125"/>
      <c r="S106" s="125"/>
      <c r="T106" s="125"/>
      <c r="U106" s="125"/>
      <c r="V106" s="125"/>
      <c r="W106" s="125"/>
      <c r="X106" s="125"/>
      <c r="Y106" s="125"/>
      <c r="Z106" s="99"/>
      <c r="AA106" s="125"/>
      <c r="AB106" s="125"/>
      <c r="AC106" s="125"/>
      <c r="AD106" s="125"/>
      <c r="AE106" s="99"/>
      <c r="AF106" s="99"/>
      <c r="AG106" s="99"/>
      <c r="AH106" s="99"/>
      <c r="AI106" s="99"/>
      <c r="AJ106" s="125"/>
    </row>
    <row r="107" spans="1:36" s="70" customFormat="1" ht="24" customHeight="1">
      <c r="A107" s="74"/>
      <c r="B107" s="75" t="s">
        <v>32</v>
      </c>
      <c r="E107" s="70" t="s">
        <v>246</v>
      </c>
      <c r="H107" s="71" t="s">
        <v>283</v>
      </c>
      <c r="O107" s="125"/>
      <c r="P107" s="125"/>
      <c r="Q107" s="125" t="s">
        <v>626</v>
      </c>
      <c r="R107" s="125"/>
      <c r="S107" s="125"/>
      <c r="T107" s="125"/>
      <c r="U107" s="125"/>
      <c r="V107" s="125"/>
      <c r="W107" s="125"/>
      <c r="X107" s="125"/>
      <c r="Y107" s="125"/>
      <c r="Z107" s="99"/>
      <c r="AA107" s="125"/>
      <c r="AB107" s="125"/>
      <c r="AC107" s="125"/>
      <c r="AD107" s="125"/>
      <c r="AE107" s="99"/>
      <c r="AF107" s="99"/>
      <c r="AG107" s="99"/>
      <c r="AH107" s="99"/>
      <c r="AI107" s="99"/>
      <c r="AJ107" s="125"/>
    </row>
    <row r="108" spans="1:36" s="70" customFormat="1" ht="24" customHeight="1">
      <c r="A108" s="74"/>
      <c r="B108" s="75" t="s">
        <v>33</v>
      </c>
      <c r="E108" s="70" t="s">
        <v>247</v>
      </c>
      <c r="H108" s="71" t="s">
        <v>284</v>
      </c>
      <c r="O108" s="125"/>
      <c r="P108" s="125"/>
      <c r="Q108" s="125" t="s">
        <v>627</v>
      </c>
      <c r="R108" s="125"/>
      <c r="S108" s="125"/>
      <c r="T108" s="125"/>
      <c r="U108" s="125"/>
      <c r="V108" s="125"/>
      <c r="W108" s="125"/>
      <c r="X108" s="125"/>
      <c r="Y108" s="125"/>
      <c r="Z108" s="99"/>
      <c r="AA108" s="125"/>
      <c r="AB108" s="125"/>
      <c r="AC108" s="125"/>
      <c r="AD108" s="125"/>
      <c r="AE108" s="99"/>
      <c r="AF108" s="99"/>
      <c r="AG108" s="99"/>
      <c r="AH108" s="99"/>
      <c r="AI108" s="99"/>
      <c r="AJ108" s="125"/>
    </row>
    <row r="109" spans="1:36" s="70" customFormat="1" ht="24" customHeight="1">
      <c r="A109" s="74"/>
      <c r="B109" s="75" t="s">
        <v>34</v>
      </c>
      <c r="E109" s="70" t="s">
        <v>248</v>
      </c>
      <c r="H109" s="71" t="s">
        <v>285</v>
      </c>
      <c r="O109" s="125"/>
      <c r="P109" s="125"/>
      <c r="Q109" s="125" t="s">
        <v>617</v>
      </c>
      <c r="R109" s="125"/>
      <c r="S109" s="125"/>
      <c r="T109" s="125"/>
      <c r="U109" s="125"/>
      <c r="V109" s="125"/>
      <c r="W109" s="125"/>
      <c r="X109" s="125"/>
      <c r="Y109" s="125"/>
      <c r="Z109" s="99"/>
      <c r="AA109" s="125"/>
      <c r="AB109" s="125"/>
      <c r="AC109" s="125"/>
      <c r="AD109" s="125"/>
      <c r="AE109" s="99"/>
      <c r="AF109" s="99"/>
      <c r="AG109" s="99"/>
      <c r="AH109" s="99"/>
      <c r="AI109" s="99"/>
      <c r="AJ109" s="125"/>
    </row>
    <row r="110" spans="1:36" s="70" customFormat="1" ht="24" customHeight="1">
      <c r="A110" s="74"/>
      <c r="B110" s="75" t="s">
        <v>35</v>
      </c>
      <c r="E110" s="70" t="s">
        <v>249</v>
      </c>
      <c r="H110" s="71" t="s">
        <v>286</v>
      </c>
      <c r="O110" s="125"/>
      <c r="P110" s="125"/>
      <c r="Q110" s="125" t="s">
        <v>628</v>
      </c>
      <c r="R110" s="125"/>
      <c r="S110" s="125"/>
      <c r="T110" s="125"/>
      <c r="U110" s="125"/>
      <c r="V110" s="125"/>
      <c r="W110" s="125"/>
      <c r="X110" s="125"/>
      <c r="Y110" s="125"/>
      <c r="Z110" s="99"/>
      <c r="AA110" s="125"/>
      <c r="AB110" s="125"/>
      <c r="AC110" s="125"/>
      <c r="AD110" s="125"/>
      <c r="AE110" s="99"/>
      <c r="AF110" s="99"/>
      <c r="AG110" s="99"/>
      <c r="AH110" s="99"/>
      <c r="AI110" s="99"/>
      <c r="AJ110" s="125"/>
    </row>
    <row r="111" spans="1:36" s="70" customFormat="1" ht="24" customHeight="1">
      <c r="A111" s="74"/>
      <c r="B111" s="75" t="s">
        <v>36</v>
      </c>
      <c r="E111" s="70" t="s">
        <v>250</v>
      </c>
      <c r="H111" s="71" t="s">
        <v>287</v>
      </c>
      <c r="O111" s="125"/>
      <c r="P111" s="125"/>
      <c r="Q111" s="125" t="s">
        <v>629</v>
      </c>
      <c r="R111" s="125"/>
      <c r="S111" s="125"/>
      <c r="T111" s="125"/>
      <c r="U111" s="125"/>
      <c r="V111" s="125"/>
      <c r="W111" s="125"/>
      <c r="X111" s="125"/>
      <c r="Y111" s="125"/>
      <c r="Z111" s="99"/>
      <c r="AA111" s="125"/>
      <c r="AB111" s="125"/>
      <c r="AC111" s="125"/>
      <c r="AD111" s="125"/>
      <c r="AE111" s="99"/>
      <c r="AF111" s="99"/>
      <c r="AG111" s="99"/>
      <c r="AH111" s="99"/>
      <c r="AI111" s="99"/>
      <c r="AJ111" s="125"/>
    </row>
    <row r="112" spans="1:36" s="70" customFormat="1" ht="24" customHeight="1">
      <c r="A112" s="74"/>
      <c r="B112" s="75" t="s">
        <v>37</v>
      </c>
      <c r="E112" s="70" t="s">
        <v>251</v>
      </c>
      <c r="H112" s="71" t="s">
        <v>288</v>
      </c>
      <c r="O112" s="125"/>
      <c r="P112" s="125"/>
      <c r="Q112" s="125" t="s">
        <v>630</v>
      </c>
      <c r="R112" s="125"/>
      <c r="S112" s="125"/>
      <c r="T112" s="125"/>
      <c r="U112" s="125"/>
      <c r="V112" s="125"/>
      <c r="W112" s="125"/>
      <c r="X112" s="125"/>
      <c r="Y112" s="125"/>
      <c r="Z112" s="99"/>
      <c r="AA112" s="125"/>
      <c r="AB112" s="125"/>
      <c r="AC112" s="125"/>
      <c r="AD112" s="125"/>
      <c r="AE112" s="99"/>
      <c r="AF112" s="99"/>
      <c r="AG112" s="99"/>
      <c r="AH112" s="99"/>
      <c r="AI112" s="99"/>
      <c r="AJ112" s="125"/>
    </row>
    <row r="113" spans="1:36" s="70" customFormat="1" ht="24" customHeight="1">
      <c r="A113" s="74"/>
      <c r="B113" s="75" t="s">
        <v>38</v>
      </c>
      <c r="E113" s="70" t="s">
        <v>252</v>
      </c>
      <c r="H113" s="71" t="s">
        <v>289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99"/>
      <c r="AA113" s="125"/>
      <c r="AB113" s="125"/>
      <c r="AC113" s="125"/>
      <c r="AD113" s="125"/>
      <c r="AE113" s="99"/>
      <c r="AF113" s="99"/>
      <c r="AG113" s="99"/>
      <c r="AH113" s="99"/>
      <c r="AI113" s="99"/>
      <c r="AJ113" s="125"/>
    </row>
    <row r="114" spans="1:36" s="70" customFormat="1" ht="24" customHeight="1">
      <c r="A114" s="74"/>
      <c r="B114" s="75" t="s">
        <v>39</v>
      </c>
      <c r="E114" s="70" t="s">
        <v>253</v>
      </c>
      <c r="H114" s="71" t="s">
        <v>290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99"/>
      <c r="AA114" s="125"/>
      <c r="AB114" s="125"/>
      <c r="AC114" s="125"/>
      <c r="AD114" s="125"/>
      <c r="AE114" s="99"/>
      <c r="AF114" s="99"/>
      <c r="AG114" s="99"/>
      <c r="AH114" s="99"/>
      <c r="AI114" s="99"/>
      <c r="AJ114" s="125"/>
    </row>
    <row r="115" spans="1:36" s="70" customFormat="1" ht="24" customHeight="1">
      <c r="A115" s="74"/>
      <c r="B115" s="75" t="s">
        <v>40</v>
      </c>
      <c r="E115" s="70" t="s">
        <v>254</v>
      </c>
      <c r="H115" s="71" t="s">
        <v>291</v>
      </c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99"/>
      <c r="AA115" s="125"/>
      <c r="AB115" s="125"/>
      <c r="AC115" s="125"/>
      <c r="AD115" s="125"/>
      <c r="AE115" s="99"/>
      <c r="AF115" s="99"/>
      <c r="AG115" s="99"/>
      <c r="AH115" s="99"/>
      <c r="AI115" s="99"/>
      <c r="AJ115" s="125"/>
    </row>
    <row r="116" spans="1:36" s="70" customFormat="1" ht="24" customHeight="1">
      <c r="A116" s="74"/>
      <c r="B116" s="75" t="s">
        <v>41</v>
      </c>
      <c r="E116" s="70" t="s">
        <v>255</v>
      </c>
      <c r="H116" s="71" t="s">
        <v>292</v>
      </c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99"/>
      <c r="AA116" s="125"/>
      <c r="AB116" s="125"/>
      <c r="AC116" s="125"/>
      <c r="AD116" s="125"/>
      <c r="AE116" s="99"/>
      <c r="AF116" s="99"/>
      <c r="AG116" s="99"/>
      <c r="AH116" s="99"/>
      <c r="AI116" s="99"/>
      <c r="AJ116" s="125"/>
    </row>
    <row r="117" spans="1:36" s="70" customFormat="1" ht="24" customHeight="1">
      <c r="A117" s="74"/>
      <c r="B117" s="75" t="s">
        <v>42</v>
      </c>
      <c r="E117" s="70" t="s">
        <v>256</v>
      </c>
      <c r="H117" s="71" t="s">
        <v>293</v>
      </c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99"/>
      <c r="AA117" s="125"/>
      <c r="AB117" s="125"/>
      <c r="AC117" s="125"/>
      <c r="AD117" s="125"/>
      <c r="AE117" s="99"/>
      <c r="AF117" s="99"/>
      <c r="AG117" s="99"/>
      <c r="AH117" s="99"/>
      <c r="AI117" s="99"/>
      <c r="AJ117" s="125"/>
    </row>
    <row r="118" spans="1:36" s="70" customFormat="1" ht="24" customHeight="1">
      <c r="A118" s="74"/>
      <c r="B118" s="75" t="s">
        <v>43</v>
      </c>
      <c r="E118" s="70" t="s">
        <v>257</v>
      </c>
      <c r="H118" s="71" t="s">
        <v>294</v>
      </c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99"/>
      <c r="AA118" s="125"/>
      <c r="AB118" s="125"/>
      <c r="AC118" s="125"/>
      <c r="AD118" s="125"/>
      <c r="AE118" s="99"/>
      <c r="AF118" s="99"/>
      <c r="AG118" s="99"/>
      <c r="AH118" s="99"/>
      <c r="AI118" s="99"/>
      <c r="AJ118" s="125"/>
    </row>
    <row r="119" spans="1:36" s="70" customFormat="1" ht="24" customHeight="1">
      <c r="A119" s="74"/>
      <c r="B119" s="75" t="s">
        <v>44</v>
      </c>
      <c r="E119" s="70" t="s">
        <v>258</v>
      </c>
      <c r="H119" s="71" t="s">
        <v>295</v>
      </c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99"/>
      <c r="AA119" s="125"/>
      <c r="AB119" s="125"/>
      <c r="AC119" s="125"/>
      <c r="AD119" s="125"/>
      <c r="AE119" s="99"/>
      <c r="AF119" s="99"/>
      <c r="AG119" s="99"/>
      <c r="AH119" s="99"/>
      <c r="AI119" s="99"/>
      <c r="AJ119" s="125"/>
    </row>
    <row r="120" spans="1:36" s="70" customFormat="1" ht="24" customHeight="1">
      <c r="A120" s="74"/>
      <c r="B120" s="75" t="s">
        <v>45</v>
      </c>
      <c r="E120" s="70" t="s">
        <v>259</v>
      </c>
      <c r="H120" s="71" t="s">
        <v>296</v>
      </c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99"/>
      <c r="AA120" s="125"/>
      <c r="AB120" s="125"/>
      <c r="AC120" s="125"/>
      <c r="AD120" s="125"/>
      <c r="AE120" s="99"/>
      <c r="AF120" s="99"/>
      <c r="AG120" s="99"/>
      <c r="AH120" s="99"/>
      <c r="AI120" s="99"/>
      <c r="AJ120" s="125"/>
    </row>
    <row r="121" spans="1:36" s="70" customFormat="1" ht="24" customHeight="1">
      <c r="A121" s="74"/>
      <c r="B121" s="75" t="s">
        <v>46</v>
      </c>
      <c r="E121" s="70" t="s">
        <v>260</v>
      </c>
      <c r="H121" s="71" t="s">
        <v>297</v>
      </c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99"/>
      <c r="AA121" s="125"/>
      <c r="AB121" s="125"/>
      <c r="AC121" s="125"/>
      <c r="AD121" s="125"/>
      <c r="AE121" s="99"/>
      <c r="AF121" s="99"/>
      <c r="AG121" s="99"/>
      <c r="AH121" s="99"/>
      <c r="AI121" s="99"/>
      <c r="AJ121" s="125"/>
    </row>
    <row r="122" spans="1:36" s="70" customFormat="1" ht="24" customHeight="1">
      <c r="A122" s="74"/>
      <c r="B122" s="75" t="s">
        <v>47</v>
      </c>
      <c r="E122" s="70" t="s">
        <v>261</v>
      </c>
      <c r="H122" s="71" t="s">
        <v>298</v>
      </c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99"/>
      <c r="AA122" s="125"/>
      <c r="AB122" s="125"/>
      <c r="AC122" s="125"/>
      <c r="AD122" s="125"/>
      <c r="AE122" s="99"/>
      <c r="AF122" s="99"/>
      <c r="AG122" s="99"/>
      <c r="AH122" s="99"/>
      <c r="AI122" s="99"/>
      <c r="AJ122" s="125"/>
    </row>
    <row r="123" spans="1:36" s="70" customFormat="1" ht="24" customHeight="1">
      <c r="A123" s="74"/>
      <c r="B123" s="75" t="s">
        <v>48</v>
      </c>
      <c r="E123" s="70" t="s">
        <v>262</v>
      </c>
      <c r="H123" s="71" t="s">
        <v>299</v>
      </c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99"/>
      <c r="AA123" s="125"/>
      <c r="AB123" s="125"/>
      <c r="AC123" s="125"/>
      <c r="AD123" s="125"/>
      <c r="AE123" s="99"/>
      <c r="AF123" s="99"/>
      <c r="AG123" s="99"/>
      <c r="AH123" s="99"/>
      <c r="AI123" s="99"/>
      <c r="AJ123" s="125"/>
    </row>
    <row r="124" spans="1:36" s="70" customFormat="1" ht="24" customHeight="1">
      <c r="A124" s="74"/>
      <c r="B124" s="75" t="s">
        <v>49</v>
      </c>
      <c r="E124" s="70" t="s">
        <v>263</v>
      </c>
      <c r="H124" s="71" t="s">
        <v>300</v>
      </c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99"/>
      <c r="AA124" s="125"/>
      <c r="AB124" s="125"/>
      <c r="AC124" s="125"/>
      <c r="AD124" s="125"/>
      <c r="AE124" s="99"/>
      <c r="AF124" s="99"/>
      <c r="AG124" s="99"/>
      <c r="AH124" s="99"/>
      <c r="AI124" s="99"/>
      <c r="AJ124" s="125"/>
    </row>
    <row r="125" spans="1:36" s="70" customFormat="1" ht="24" customHeight="1">
      <c r="A125" s="74"/>
      <c r="B125" s="75" t="s">
        <v>50</v>
      </c>
      <c r="E125" s="70" t="s">
        <v>264</v>
      </c>
      <c r="H125" s="71" t="s">
        <v>301</v>
      </c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99"/>
      <c r="AA125" s="125"/>
      <c r="AB125" s="125"/>
      <c r="AC125" s="125"/>
      <c r="AD125" s="125"/>
      <c r="AE125" s="99"/>
      <c r="AF125" s="99"/>
      <c r="AG125" s="99"/>
      <c r="AH125" s="99"/>
      <c r="AI125" s="99"/>
      <c r="AJ125" s="125"/>
    </row>
    <row r="126" spans="1:36" s="70" customFormat="1" ht="24" customHeight="1">
      <c r="A126" s="74"/>
      <c r="B126" s="75" t="s">
        <v>51</v>
      </c>
      <c r="E126" s="70" t="s">
        <v>265</v>
      </c>
      <c r="H126" s="71" t="s">
        <v>302</v>
      </c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99"/>
      <c r="AA126" s="125"/>
      <c r="AB126" s="125"/>
      <c r="AC126" s="125"/>
      <c r="AD126" s="125"/>
      <c r="AE126" s="99"/>
      <c r="AF126" s="99"/>
      <c r="AG126" s="99"/>
      <c r="AH126" s="99"/>
      <c r="AI126" s="99"/>
      <c r="AJ126" s="125"/>
    </row>
    <row r="127" spans="1:36" s="70" customFormat="1" ht="24" customHeight="1">
      <c r="A127" s="74"/>
      <c r="B127" s="75" t="s">
        <v>52</v>
      </c>
      <c r="E127" s="70" t="s">
        <v>266</v>
      </c>
      <c r="H127" s="71" t="s">
        <v>303</v>
      </c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99"/>
      <c r="AA127" s="125"/>
      <c r="AB127" s="125"/>
      <c r="AC127" s="125"/>
      <c r="AD127" s="125"/>
      <c r="AE127" s="99"/>
      <c r="AF127" s="99"/>
      <c r="AG127" s="99"/>
      <c r="AH127" s="99"/>
      <c r="AI127" s="99"/>
      <c r="AJ127" s="125"/>
    </row>
    <row r="128" spans="1:36" s="70" customFormat="1" ht="24" customHeight="1">
      <c r="A128" s="74"/>
      <c r="B128" s="75" t="s">
        <v>53</v>
      </c>
      <c r="E128" s="70" t="s">
        <v>275</v>
      </c>
      <c r="H128" s="71" t="s">
        <v>304</v>
      </c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99"/>
      <c r="AA128" s="125"/>
      <c r="AB128" s="125"/>
      <c r="AC128" s="125"/>
      <c r="AD128" s="125"/>
      <c r="AE128" s="99"/>
      <c r="AF128" s="99"/>
      <c r="AG128" s="99"/>
      <c r="AH128" s="99"/>
      <c r="AI128" s="99"/>
      <c r="AJ128" s="125"/>
    </row>
    <row r="129" spans="1:36" s="70" customFormat="1" ht="24" customHeight="1">
      <c r="A129" s="74"/>
      <c r="B129" s="75" t="s">
        <v>54</v>
      </c>
      <c r="E129" s="70" t="s">
        <v>267</v>
      </c>
      <c r="H129" s="71" t="s">
        <v>305</v>
      </c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99"/>
      <c r="AA129" s="125"/>
      <c r="AB129" s="125"/>
      <c r="AC129" s="125"/>
      <c r="AD129" s="125"/>
      <c r="AE129" s="99"/>
      <c r="AF129" s="99"/>
      <c r="AG129" s="99"/>
      <c r="AH129" s="99"/>
      <c r="AI129" s="99"/>
      <c r="AJ129" s="125"/>
    </row>
    <row r="130" spans="1:36" s="70" customFormat="1" ht="24" customHeight="1">
      <c r="A130" s="74"/>
      <c r="B130" s="75" t="s">
        <v>55</v>
      </c>
      <c r="E130" s="70" t="s">
        <v>268</v>
      </c>
      <c r="H130" s="71" t="s">
        <v>305</v>
      </c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99"/>
      <c r="AA130" s="125"/>
      <c r="AB130" s="125"/>
      <c r="AC130" s="125"/>
      <c r="AD130" s="125"/>
      <c r="AE130" s="99"/>
      <c r="AF130" s="99"/>
      <c r="AG130" s="99"/>
      <c r="AH130" s="99"/>
      <c r="AI130" s="99"/>
      <c r="AJ130" s="125"/>
    </row>
    <row r="131" spans="1:36" s="70" customFormat="1" ht="24" customHeight="1">
      <c r="A131" s="74"/>
      <c r="B131" s="75" t="s">
        <v>56</v>
      </c>
      <c r="E131" s="70" t="s">
        <v>269</v>
      </c>
      <c r="H131" s="71" t="s">
        <v>306</v>
      </c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99"/>
      <c r="AA131" s="125"/>
      <c r="AB131" s="125"/>
      <c r="AC131" s="125"/>
      <c r="AD131" s="125"/>
      <c r="AE131" s="99"/>
      <c r="AF131" s="99"/>
      <c r="AG131" s="99"/>
      <c r="AH131" s="99"/>
      <c r="AI131" s="99"/>
      <c r="AJ131" s="125"/>
    </row>
    <row r="132" spans="1:36" s="70" customFormat="1" ht="24" customHeight="1">
      <c r="A132" s="74"/>
      <c r="B132" s="75" t="s">
        <v>57</v>
      </c>
      <c r="E132" s="70" t="s">
        <v>270</v>
      </c>
      <c r="H132" s="71" t="s">
        <v>307</v>
      </c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99"/>
      <c r="AA132" s="125"/>
      <c r="AB132" s="125"/>
      <c r="AC132" s="125"/>
      <c r="AD132" s="125"/>
      <c r="AE132" s="99"/>
      <c r="AF132" s="99"/>
      <c r="AG132" s="99"/>
      <c r="AH132" s="99"/>
      <c r="AI132" s="99"/>
      <c r="AJ132" s="125"/>
    </row>
    <row r="133" spans="1:36" s="70" customFormat="1" ht="24" customHeight="1">
      <c r="A133" s="74"/>
      <c r="B133" s="75" t="s">
        <v>58</v>
      </c>
      <c r="E133" s="70" t="s">
        <v>271</v>
      </c>
      <c r="H133" s="71" t="s">
        <v>308</v>
      </c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99"/>
      <c r="AA133" s="125"/>
      <c r="AB133" s="125"/>
      <c r="AC133" s="125"/>
      <c r="AD133" s="125"/>
      <c r="AE133" s="99"/>
      <c r="AF133" s="99"/>
      <c r="AG133" s="99"/>
      <c r="AH133" s="99"/>
      <c r="AI133" s="99"/>
      <c r="AJ133" s="125"/>
    </row>
    <row r="134" spans="1:36" s="70" customFormat="1" ht="24" customHeight="1">
      <c r="A134" s="74"/>
      <c r="B134" s="75" t="s">
        <v>59</v>
      </c>
      <c r="E134" s="70" t="s">
        <v>272</v>
      </c>
      <c r="H134" s="71" t="s">
        <v>309</v>
      </c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99"/>
      <c r="AA134" s="125"/>
      <c r="AB134" s="125"/>
      <c r="AC134" s="125"/>
      <c r="AD134" s="125"/>
      <c r="AE134" s="99"/>
      <c r="AF134" s="99"/>
      <c r="AG134" s="99"/>
      <c r="AH134" s="99"/>
      <c r="AI134" s="99"/>
      <c r="AJ134" s="125"/>
    </row>
    <row r="135" spans="1:36" s="70" customFormat="1" ht="24" customHeight="1">
      <c r="A135" s="74"/>
      <c r="B135" s="75" t="s">
        <v>60</v>
      </c>
      <c r="E135" s="70" t="s">
        <v>273</v>
      </c>
      <c r="H135" s="71" t="s">
        <v>310</v>
      </c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99"/>
      <c r="AA135" s="125"/>
      <c r="AB135" s="125"/>
      <c r="AC135" s="125"/>
      <c r="AD135" s="125"/>
      <c r="AE135" s="99"/>
      <c r="AF135" s="99"/>
      <c r="AG135" s="99"/>
      <c r="AH135" s="99"/>
      <c r="AI135" s="99"/>
      <c r="AJ135" s="125"/>
    </row>
    <row r="136" spans="1:36" s="70" customFormat="1" ht="24" customHeight="1">
      <c r="A136" s="74"/>
      <c r="B136" s="75" t="s">
        <v>61</v>
      </c>
      <c r="E136" s="70" t="s">
        <v>274</v>
      </c>
      <c r="H136" s="71" t="s">
        <v>311</v>
      </c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99"/>
      <c r="AA136" s="125"/>
      <c r="AB136" s="125"/>
      <c r="AC136" s="125"/>
      <c r="AD136" s="125"/>
      <c r="AE136" s="99"/>
      <c r="AF136" s="99"/>
      <c r="AG136" s="99"/>
      <c r="AH136" s="99"/>
      <c r="AI136" s="99"/>
      <c r="AJ136" s="125"/>
    </row>
    <row r="137" spans="1:36" s="70" customFormat="1" ht="24" customHeight="1">
      <c r="A137" s="74"/>
      <c r="B137" s="75" t="s">
        <v>62</v>
      </c>
      <c r="H137" s="71" t="s">
        <v>312</v>
      </c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99"/>
      <c r="AA137" s="125"/>
      <c r="AB137" s="125"/>
      <c r="AC137" s="125"/>
      <c r="AD137" s="125"/>
      <c r="AE137" s="99"/>
      <c r="AF137" s="99"/>
      <c r="AG137" s="99"/>
      <c r="AH137" s="99"/>
      <c r="AI137" s="99"/>
      <c r="AJ137" s="125"/>
    </row>
    <row r="138" spans="1:36" s="70" customFormat="1" ht="24" customHeight="1">
      <c r="A138" s="74"/>
      <c r="B138" s="75" t="s">
        <v>63</v>
      </c>
      <c r="H138" s="71" t="s">
        <v>313</v>
      </c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99"/>
      <c r="AA138" s="125"/>
      <c r="AB138" s="125"/>
      <c r="AC138" s="125"/>
      <c r="AD138" s="125"/>
      <c r="AE138" s="99"/>
      <c r="AF138" s="99"/>
      <c r="AG138" s="99"/>
      <c r="AH138" s="99"/>
      <c r="AI138" s="99"/>
      <c r="AJ138" s="125"/>
    </row>
    <row r="139" spans="1:36" s="70" customFormat="1" ht="24" customHeight="1">
      <c r="A139" s="74"/>
      <c r="B139" s="75" t="s">
        <v>64</v>
      </c>
      <c r="H139" s="71" t="s">
        <v>314</v>
      </c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99"/>
      <c r="AA139" s="125"/>
      <c r="AB139" s="125"/>
      <c r="AC139" s="125"/>
      <c r="AD139" s="125"/>
      <c r="AE139" s="99"/>
      <c r="AF139" s="99"/>
      <c r="AG139" s="99"/>
      <c r="AH139" s="99"/>
      <c r="AI139" s="99"/>
      <c r="AJ139" s="125"/>
    </row>
    <row r="140" spans="1:36" s="70" customFormat="1" ht="24" customHeight="1">
      <c r="A140" s="74"/>
      <c r="B140" s="75" t="s">
        <v>64</v>
      </c>
      <c r="H140" s="71" t="s">
        <v>315</v>
      </c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99"/>
      <c r="AA140" s="125"/>
      <c r="AB140" s="125"/>
      <c r="AC140" s="125"/>
      <c r="AD140" s="125"/>
      <c r="AE140" s="99"/>
      <c r="AF140" s="99"/>
      <c r="AG140" s="99"/>
      <c r="AH140" s="99"/>
      <c r="AI140" s="99"/>
      <c r="AJ140" s="125"/>
    </row>
    <row r="141" spans="1:36" s="70" customFormat="1" ht="24" customHeight="1">
      <c r="A141" s="74"/>
      <c r="B141" s="75" t="s">
        <v>65</v>
      </c>
      <c r="H141" s="71" t="s">
        <v>316</v>
      </c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99"/>
      <c r="AA141" s="125"/>
      <c r="AB141" s="125"/>
      <c r="AC141" s="125"/>
      <c r="AD141" s="125"/>
      <c r="AE141" s="99"/>
      <c r="AF141" s="99"/>
      <c r="AG141" s="99"/>
      <c r="AH141" s="99"/>
      <c r="AI141" s="99"/>
      <c r="AJ141" s="125"/>
    </row>
    <row r="142" spans="1:36" s="70" customFormat="1" ht="24" customHeight="1">
      <c r="A142" s="74"/>
      <c r="B142" s="75" t="s">
        <v>66</v>
      </c>
      <c r="H142" s="71" t="s">
        <v>317</v>
      </c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99"/>
      <c r="AA142" s="125"/>
      <c r="AB142" s="125"/>
      <c r="AC142" s="125"/>
      <c r="AD142" s="125"/>
      <c r="AE142" s="99"/>
      <c r="AF142" s="99"/>
      <c r="AG142" s="99"/>
      <c r="AH142" s="99"/>
      <c r="AI142" s="99"/>
      <c r="AJ142" s="125"/>
    </row>
    <row r="143" spans="1:36" s="70" customFormat="1" ht="24" customHeight="1">
      <c r="A143" s="74"/>
      <c r="B143" s="75" t="s">
        <v>67</v>
      </c>
      <c r="H143" s="71" t="s">
        <v>318</v>
      </c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99"/>
      <c r="AA143" s="125"/>
      <c r="AB143" s="125"/>
      <c r="AC143" s="125"/>
      <c r="AD143" s="125"/>
      <c r="AE143" s="99"/>
      <c r="AF143" s="99"/>
      <c r="AG143" s="99"/>
      <c r="AH143" s="99"/>
      <c r="AI143" s="99"/>
      <c r="AJ143" s="125"/>
    </row>
    <row r="144" spans="1:36" s="70" customFormat="1" ht="24" customHeight="1">
      <c r="A144" s="74"/>
      <c r="B144" s="75" t="s">
        <v>68</v>
      </c>
      <c r="H144" s="71" t="s">
        <v>319</v>
      </c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99"/>
      <c r="AA144" s="125"/>
      <c r="AB144" s="125"/>
      <c r="AC144" s="125"/>
      <c r="AD144" s="125"/>
      <c r="AE144" s="99"/>
      <c r="AF144" s="99"/>
      <c r="AG144" s="99"/>
      <c r="AH144" s="99"/>
      <c r="AI144" s="99"/>
      <c r="AJ144" s="125"/>
    </row>
    <row r="145" spans="1:36" s="70" customFormat="1" ht="24" customHeight="1">
      <c r="A145" s="74"/>
      <c r="B145" s="75" t="s">
        <v>69</v>
      </c>
      <c r="H145" s="71" t="s">
        <v>319</v>
      </c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99"/>
      <c r="AA145" s="125"/>
      <c r="AB145" s="125"/>
      <c r="AC145" s="125"/>
      <c r="AD145" s="125"/>
      <c r="AE145" s="99"/>
      <c r="AF145" s="99"/>
      <c r="AG145" s="99"/>
      <c r="AH145" s="99"/>
      <c r="AI145" s="99"/>
      <c r="AJ145" s="125"/>
    </row>
    <row r="146" spans="1:36" s="70" customFormat="1" ht="24" customHeight="1">
      <c r="A146" s="74"/>
      <c r="B146" s="75" t="s">
        <v>70</v>
      </c>
      <c r="H146" s="71" t="s">
        <v>320</v>
      </c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99"/>
      <c r="AA146" s="125"/>
      <c r="AB146" s="125"/>
      <c r="AC146" s="125"/>
      <c r="AD146" s="125"/>
      <c r="AE146" s="99"/>
      <c r="AF146" s="99"/>
      <c r="AG146" s="99"/>
      <c r="AH146" s="99"/>
      <c r="AI146" s="99"/>
      <c r="AJ146" s="125"/>
    </row>
    <row r="147" spans="1:36" s="70" customFormat="1" ht="24" customHeight="1">
      <c r="A147" s="74"/>
      <c r="B147" s="75" t="s">
        <v>71</v>
      </c>
      <c r="H147" s="71" t="s">
        <v>321</v>
      </c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99"/>
      <c r="AA147" s="125"/>
      <c r="AB147" s="125"/>
      <c r="AC147" s="125"/>
      <c r="AD147" s="125"/>
      <c r="AE147" s="99"/>
      <c r="AF147" s="99"/>
      <c r="AG147" s="99"/>
      <c r="AH147" s="99"/>
      <c r="AI147" s="99"/>
      <c r="AJ147" s="125"/>
    </row>
    <row r="148" spans="1:36" s="70" customFormat="1" ht="24" customHeight="1">
      <c r="A148" s="74"/>
      <c r="B148" s="75" t="s">
        <v>72</v>
      </c>
      <c r="H148" s="71" t="s">
        <v>322</v>
      </c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99"/>
      <c r="AA148" s="125"/>
      <c r="AB148" s="125"/>
      <c r="AC148" s="125"/>
      <c r="AD148" s="125"/>
      <c r="AE148" s="99"/>
      <c r="AF148" s="99"/>
      <c r="AG148" s="99"/>
      <c r="AH148" s="99"/>
      <c r="AI148" s="99"/>
      <c r="AJ148" s="125"/>
    </row>
    <row r="149" spans="1:36" s="70" customFormat="1" ht="24" customHeight="1">
      <c r="A149" s="74"/>
      <c r="B149" s="75" t="s">
        <v>73</v>
      </c>
      <c r="H149" s="71" t="s">
        <v>323</v>
      </c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99"/>
      <c r="AA149" s="125"/>
      <c r="AB149" s="125"/>
      <c r="AC149" s="125"/>
      <c r="AD149" s="125"/>
      <c r="AE149" s="99"/>
      <c r="AF149" s="99"/>
      <c r="AG149" s="99"/>
      <c r="AH149" s="99"/>
      <c r="AI149" s="99"/>
      <c r="AJ149" s="125"/>
    </row>
    <row r="150" spans="1:36" s="70" customFormat="1" ht="24" customHeight="1">
      <c r="A150" s="74"/>
      <c r="B150" s="75" t="s">
        <v>74</v>
      </c>
      <c r="H150" s="71" t="s">
        <v>323</v>
      </c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99"/>
      <c r="AA150" s="125"/>
      <c r="AB150" s="125"/>
      <c r="AC150" s="125"/>
      <c r="AD150" s="125"/>
      <c r="AE150" s="99"/>
      <c r="AF150" s="99"/>
      <c r="AG150" s="99"/>
      <c r="AH150" s="99"/>
      <c r="AI150" s="99"/>
      <c r="AJ150" s="125"/>
    </row>
    <row r="151" spans="1:36" s="70" customFormat="1" ht="24" customHeight="1">
      <c r="A151" s="74"/>
      <c r="B151" s="75" t="s">
        <v>75</v>
      </c>
      <c r="H151" s="71" t="s">
        <v>324</v>
      </c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99"/>
      <c r="AA151" s="125"/>
      <c r="AB151" s="125"/>
      <c r="AC151" s="125"/>
      <c r="AD151" s="125"/>
      <c r="AE151" s="99"/>
      <c r="AF151" s="99"/>
      <c r="AG151" s="99"/>
      <c r="AH151" s="99"/>
      <c r="AI151" s="99"/>
      <c r="AJ151" s="125"/>
    </row>
    <row r="152" spans="1:36" s="70" customFormat="1" ht="24" customHeight="1">
      <c r="A152" s="74"/>
      <c r="B152" s="75" t="s">
        <v>76</v>
      </c>
      <c r="H152" s="71" t="s">
        <v>325</v>
      </c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99"/>
      <c r="AA152" s="125"/>
      <c r="AB152" s="125"/>
      <c r="AC152" s="125"/>
      <c r="AD152" s="125"/>
      <c r="AE152" s="99"/>
      <c r="AF152" s="99"/>
      <c r="AG152" s="99"/>
      <c r="AH152" s="99"/>
      <c r="AI152" s="99"/>
      <c r="AJ152" s="125"/>
    </row>
    <row r="153" spans="1:36" s="70" customFormat="1" ht="24" customHeight="1">
      <c r="A153" s="74"/>
      <c r="B153" s="75" t="s">
        <v>77</v>
      </c>
      <c r="H153" s="71" t="s">
        <v>326</v>
      </c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99"/>
      <c r="AA153" s="125"/>
      <c r="AB153" s="125"/>
      <c r="AC153" s="125"/>
      <c r="AD153" s="125"/>
      <c r="AE153" s="99"/>
      <c r="AF153" s="99"/>
      <c r="AG153" s="99"/>
      <c r="AH153" s="99"/>
      <c r="AI153" s="99"/>
      <c r="AJ153" s="125"/>
    </row>
    <row r="154" spans="1:36" s="70" customFormat="1" ht="24" customHeight="1">
      <c r="A154" s="74"/>
      <c r="B154" s="75" t="s">
        <v>78</v>
      </c>
      <c r="H154" s="71" t="s">
        <v>327</v>
      </c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99"/>
      <c r="AA154" s="125"/>
      <c r="AB154" s="125"/>
      <c r="AC154" s="125"/>
      <c r="AD154" s="125"/>
      <c r="AE154" s="99"/>
      <c r="AF154" s="99"/>
      <c r="AG154" s="99"/>
      <c r="AH154" s="99"/>
      <c r="AI154" s="99"/>
      <c r="AJ154" s="125"/>
    </row>
    <row r="155" spans="1:36" s="70" customFormat="1" ht="24" customHeight="1">
      <c r="A155" s="74"/>
      <c r="B155" s="75" t="s">
        <v>79</v>
      </c>
      <c r="H155" s="71" t="s">
        <v>328</v>
      </c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99"/>
      <c r="AA155" s="125"/>
      <c r="AB155" s="125"/>
      <c r="AC155" s="125"/>
      <c r="AD155" s="125"/>
      <c r="AE155" s="99"/>
      <c r="AF155" s="99"/>
      <c r="AG155" s="99"/>
      <c r="AH155" s="99"/>
      <c r="AI155" s="99"/>
      <c r="AJ155" s="125"/>
    </row>
    <row r="156" spans="1:36" s="70" customFormat="1" ht="24" customHeight="1">
      <c r="A156" s="74"/>
      <c r="B156" s="75" t="s">
        <v>80</v>
      </c>
      <c r="H156" s="71" t="s">
        <v>329</v>
      </c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99"/>
      <c r="AA156" s="125"/>
      <c r="AB156" s="125"/>
      <c r="AC156" s="125"/>
      <c r="AD156" s="125"/>
      <c r="AE156" s="99"/>
      <c r="AF156" s="99"/>
      <c r="AG156" s="99"/>
      <c r="AH156" s="99"/>
      <c r="AI156" s="99"/>
      <c r="AJ156" s="125"/>
    </row>
    <row r="157" spans="1:36" s="70" customFormat="1" ht="24" customHeight="1">
      <c r="A157" s="74"/>
      <c r="B157" s="75" t="s">
        <v>81</v>
      </c>
      <c r="H157" s="71" t="s">
        <v>330</v>
      </c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99"/>
      <c r="AA157" s="125"/>
      <c r="AB157" s="125"/>
      <c r="AC157" s="125"/>
      <c r="AD157" s="125"/>
      <c r="AE157" s="99"/>
      <c r="AF157" s="99"/>
      <c r="AG157" s="99"/>
      <c r="AH157" s="99"/>
      <c r="AI157" s="99"/>
      <c r="AJ157" s="125"/>
    </row>
    <row r="158" spans="1:36" s="70" customFormat="1" ht="24" customHeight="1">
      <c r="A158" s="74"/>
      <c r="B158" s="75" t="s">
        <v>82</v>
      </c>
      <c r="H158" s="71" t="s">
        <v>331</v>
      </c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99"/>
      <c r="AA158" s="125"/>
      <c r="AB158" s="125"/>
      <c r="AC158" s="125"/>
      <c r="AD158" s="125"/>
      <c r="AE158" s="99"/>
      <c r="AF158" s="99"/>
      <c r="AG158" s="99"/>
      <c r="AH158" s="99"/>
      <c r="AI158" s="99"/>
      <c r="AJ158" s="125"/>
    </row>
    <row r="159" spans="1:36" s="70" customFormat="1" ht="24" customHeight="1">
      <c r="A159" s="74"/>
      <c r="B159" s="75" t="s">
        <v>83</v>
      </c>
      <c r="H159" s="71" t="s">
        <v>332</v>
      </c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99"/>
      <c r="AA159" s="125"/>
      <c r="AB159" s="125"/>
      <c r="AC159" s="125"/>
      <c r="AD159" s="125"/>
      <c r="AE159" s="99"/>
      <c r="AF159" s="99"/>
      <c r="AG159" s="99"/>
      <c r="AH159" s="99"/>
      <c r="AI159" s="99"/>
      <c r="AJ159" s="125"/>
    </row>
    <row r="160" spans="1:36" s="70" customFormat="1" ht="24" customHeight="1">
      <c r="A160" s="74"/>
      <c r="B160" s="75" t="s">
        <v>84</v>
      </c>
      <c r="H160" s="71" t="s">
        <v>333</v>
      </c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99"/>
      <c r="AA160" s="125"/>
      <c r="AB160" s="125"/>
      <c r="AC160" s="125"/>
      <c r="AD160" s="125"/>
      <c r="AE160" s="99"/>
      <c r="AF160" s="99"/>
      <c r="AG160" s="99"/>
      <c r="AH160" s="99"/>
      <c r="AI160" s="99"/>
      <c r="AJ160" s="125"/>
    </row>
    <row r="161" spans="1:36" s="70" customFormat="1" ht="24" customHeight="1">
      <c r="A161" s="74"/>
      <c r="B161" s="75" t="s">
        <v>85</v>
      </c>
      <c r="H161" s="71" t="s">
        <v>334</v>
      </c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99"/>
      <c r="AA161" s="125"/>
      <c r="AB161" s="125"/>
      <c r="AC161" s="125"/>
      <c r="AD161" s="125"/>
      <c r="AE161" s="99"/>
      <c r="AF161" s="99"/>
      <c r="AG161" s="99"/>
      <c r="AH161" s="99"/>
      <c r="AI161" s="99"/>
      <c r="AJ161" s="125"/>
    </row>
    <row r="162" spans="1:36" s="70" customFormat="1" ht="24" customHeight="1">
      <c r="A162" s="74"/>
      <c r="B162" s="75" t="s">
        <v>86</v>
      </c>
      <c r="H162" s="71" t="s">
        <v>335</v>
      </c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99"/>
      <c r="AA162" s="125"/>
      <c r="AB162" s="125"/>
      <c r="AC162" s="125"/>
      <c r="AD162" s="125"/>
      <c r="AE162" s="99"/>
      <c r="AF162" s="99"/>
      <c r="AG162" s="99"/>
      <c r="AH162" s="99"/>
      <c r="AI162" s="99"/>
      <c r="AJ162" s="125"/>
    </row>
    <row r="163" spans="1:36" s="70" customFormat="1" ht="24" customHeight="1">
      <c r="A163" s="74"/>
      <c r="B163" s="75" t="s">
        <v>87</v>
      </c>
      <c r="H163" s="71" t="s">
        <v>336</v>
      </c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99"/>
      <c r="AA163" s="125"/>
      <c r="AB163" s="125"/>
      <c r="AC163" s="125"/>
      <c r="AD163" s="125"/>
      <c r="AE163" s="99"/>
      <c r="AF163" s="99"/>
      <c r="AG163" s="99"/>
      <c r="AH163" s="99"/>
      <c r="AI163" s="99"/>
      <c r="AJ163" s="125"/>
    </row>
    <row r="164" spans="1:36" s="70" customFormat="1" ht="24" customHeight="1">
      <c r="A164" s="74"/>
      <c r="B164" s="75" t="s">
        <v>88</v>
      </c>
      <c r="H164" s="71" t="s">
        <v>337</v>
      </c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99"/>
      <c r="AA164" s="125"/>
      <c r="AB164" s="125"/>
      <c r="AC164" s="125"/>
      <c r="AD164" s="125"/>
      <c r="AE164" s="99"/>
      <c r="AF164" s="99"/>
      <c r="AG164" s="99"/>
      <c r="AH164" s="99"/>
      <c r="AI164" s="99"/>
      <c r="AJ164" s="125"/>
    </row>
    <row r="165" spans="1:36" s="70" customFormat="1" ht="24" customHeight="1">
      <c r="A165" s="74"/>
      <c r="B165" s="75" t="s">
        <v>89</v>
      </c>
      <c r="H165" s="71" t="s">
        <v>338</v>
      </c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99"/>
      <c r="AA165" s="125"/>
      <c r="AB165" s="125"/>
      <c r="AC165" s="125"/>
      <c r="AD165" s="125"/>
      <c r="AE165" s="99"/>
      <c r="AF165" s="99"/>
      <c r="AG165" s="99"/>
      <c r="AH165" s="99"/>
      <c r="AI165" s="99"/>
      <c r="AJ165" s="125"/>
    </row>
    <row r="166" spans="1:36" s="70" customFormat="1" ht="24" customHeight="1">
      <c r="A166" s="74"/>
      <c r="B166" s="75" t="s">
        <v>90</v>
      </c>
      <c r="H166" s="71" t="s">
        <v>338</v>
      </c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99"/>
      <c r="AA166" s="125"/>
      <c r="AB166" s="125"/>
      <c r="AC166" s="125"/>
      <c r="AD166" s="125"/>
      <c r="AE166" s="99"/>
      <c r="AF166" s="99"/>
      <c r="AG166" s="99"/>
      <c r="AH166" s="99"/>
      <c r="AI166" s="99"/>
      <c r="AJ166" s="125"/>
    </row>
    <row r="167" spans="1:36" s="70" customFormat="1" ht="24" customHeight="1">
      <c r="A167" s="74"/>
      <c r="B167" s="75" t="s">
        <v>91</v>
      </c>
      <c r="H167" s="71" t="s">
        <v>338</v>
      </c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99"/>
      <c r="AA167" s="125"/>
      <c r="AB167" s="125"/>
      <c r="AC167" s="125"/>
      <c r="AD167" s="125"/>
      <c r="AE167" s="99"/>
      <c r="AF167" s="99"/>
      <c r="AG167" s="99"/>
      <c r="AH167" s="99"/>
      <c r="AI167" s="99"/>
      <c r="AJ167" s="125"/>
    </row>
    <row r="168" spans="1:36" s="70" customFormat="1" ht="24" customHeight="1">
      <c r="A168" s="74"/>
      <c r="B168" s="75" t="s">
        <v>92</v>
      </c>
      <c r="H168" s="71" t="s">
        <v>339</v>
      </c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99"/>
      <c r="AA168" s="125"/>
      <c r="AB168" s="125"/>
      <c r="AC168" s="125"/>
      <c r="AD168" s="125"/>
      <c r="AE168" s="99"/>
      <c r="AF168" s="99"/>
      <c r="AG168" s="99"/>
      <c r="AH168" s="99"/>
      <c r="AI168" s="99"/>
      <c r="AJ168" s="125"/>
    </row>
    <row r="169" spans="1:36" s="70" customFormat="1" ht="24" customHeight="1">
      <c r="A169" s="74"/>
      <c r="B169" s="75" t="s">
        <v>93</v>
      </c>
      <c r="H169" s="71" t="s">
        <v>340</v>
      </c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99"/>
      <c r="AA169" s="125"/>
      <c r="AB169" s="125"/>
      <c r="AC169" s="125"/>
      <c r="AD169" s="125"/>
      <c r="AE169" s="99"/>
      <c r="AF169" s="99"/>
      <c r="AG169" s="99"/>
      <c r="AH169" s="99"/>
      <c r="AI169" s="99"/>
      <c r="AJ169" s="125"/>
    </row>
    <row r="170" spans="1:36" s="70" customFormat="1" ht="24" customHeight="1">
      <c r="A170" s="74"/>
      <c r="B170" s="75" t="s">
        <v>94</v>
      </c>
      <c r="H170" s="71" t="s">
        <v>341</v>
      </c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99"/>
      <c r="AA170" s="125"/>
      <c r="AB170" s="125"/>
      <c r="AC170" s="125"/>
      <c r="AD170" s="125"/>
      <c r="AE170" s="99"/>
      <c r="AF170" s="99"/>
      <c r="AG170" s="99"/>
      <c r="AH170" s="99"/>
      <c r="AI170" s="99"/>
      <c r="AJ170" s="125"/>
    </row>
    <row r="171" spans="1:36" s="70" customFormat="1" ht="24" customHeight="1">
      <c r="A171" s="74"/>
      <c r="B171" s="75" t="s">
        <v>95</v>
      </c>
      <c r="H171" s="71" t="s">
        <v>342</v>
      </c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99"/>
      <c r="AA171" s="125"/>
      <c r="AB171" s="125"/>
      <c r="AC171" s="125"/>
      <c r="AD171" s="125"/>
      <c r="AE171" s="99"/>
      <c r="AF171" s="99"/>
      <c r="AG171" s="99"/>
      <c r="AH171" s="99"/>
      <c r="AI171" s="99"/>
      <c r="AJ171" s="125"/>
    </row>
    <row r="172" spans="1:36" s="70" customFormat="1" ht="24" customHeight="1">
      <c r="A172" s="74"/>
      <c r="B172" s="75" t="s">
        <v>96</v>
      </c>
      <c r="H172" s="71" t="s">
        <v>343</v>
      </c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99"/>
      <c r="AA172" s="125"/>
      <c r="AB172" s="125"/>
      <c r="AC172" s="125"/>
      <c r="AD172" s="125"/>
      <c r="AE172" s="99"/>
      <c r="AF172" s="99"/>
      <c r="AG172" s="99"/>
      <c r="AH172" s="99"/>
      <c r="AI172" s="99"/>
      <c r="AJ172" s="125"/>
    </row>
    <row r="173" spans="1:36" s="70" customFormat="1" ht="24" customHeight="1">
      <c r="A173" s="74"/>
      <c r="B173" s="75" t="s">
        <v>97</v>
      </c>
      <c r="H173" s="71" t="s">
        <v>344</v>
      </c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99"/>
      <c r="AA173" s="125"/>
      <c r="AB173" s="125"/>
      <c r="AC173" s="125"/>
      <c r="AD173" s="125"/>
      <c r="AE173" s="99"/>
      <c r="AF173" s="99"/>
      <c r="AG173" s="99"/>
      <c r="AH173" s="99"/>
      <c r="AI173" s="99"/>
      <c r="AJ173" s="125"/>
    </row>
    <row r="174" spans="1:36" s="70" customFormat="1" ht="24" customHeight="1">
      <c r="A174" s="74"/>
      <c r="B174" s="75" t="s">
        <v>98</v>
      </c>
      <c r="H174" s="71" t="s">
        <v>345</v>
      </c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99"/>
      <c r="AA174" s="125"/>
      <c r="AB174" s="125"/>
      <c r="AC174" s="125"/>
      <c r="AD174" s="125"/>
      <c r="AE174" s="99"/>
      <c r="AF174" s="99"/>
      <c r="AG174" s="99"/>
      <c r="AH174" s="99"/>
      <c r="AI174" s="99"/>
      <c r="AJ174" s="125"/>
    </row>
    <row r="175" spans="1:36" s="70" customFormat="1" ht="24" customHeight="1">
      <c r="A175" s="74"/>
      <c r="B175" s="75" t="s">
        <v>99</v>
      </c>
      <c r="H175" s="71" t="s">
        <v>346</v>
      </c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99"/>
      <c r="AA175" s="125"/>
      <c r="AB175" s="125"/>
      <c r="AC175" s="125"/>
      <c r="AD175" s="125"/>
      <c r="AE175" s="99"/>
      <c r="AF175" s="99"/>
      <c r="AG175" s="99"/>
      <c r="AH175" s="99"/>
      <c r="AI175" s="99"/>
      <c r="AJ175" s="125"/>
    </row>
    <row r="176" spans="1:36" s="70" customFormat="1" ht="24" customHeight="1">
      <c r="A176" s="74"/>
      <c r="B176" s="75" t="s">
        <v>100</v>
      </c>
      <c r="H176" s="71" t="s">
        <v>347</v>
      </c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99"/>
      <c r="AA176" s="125"/>
      <c r="AB176" s="125"/>
      <c r="AC176" s="125"/>
      <c r="AD176" s="125"/>
      <c r="AE176" s="99"/>
      <c r="AF176" s="99"/>
      <c r="AG176" s="99"/>
      <c r="AH176" s="99"/>
      <c r="AI176" s="99"/>
      <c r="AJ176" s="125"/>
    </row>
    <row r="177" spans="1:36" s="70" customFormat="1" ht="24" customHeight="1">
      <c r="A177" s="74"/>
      <c r="B177" s="75" t="s">
        <v>101</v>
      </c>
      <c r="H177" s="71" t="s">
        <v>347</v>
      </c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99"/>
      <c r="AA177" s="125"/>
      <c r="AB177" s="125"/>
      <c r="AC177" s="125"/>
      <c r="AD177" s="125"/>
      <c r="AE177" s="99"/>
      <c r="AF177" s="99"/>
      <c r="AG177" s="99"/>
      <c r="AH177" s="99"/>
      <c r="AI177" s="99"/>
      <c r="AJ177" s="125"/>
    </row>
    <row r="178" spans="1:36" s="70" customFormat="1" ht="24" customHeight="1">
      <c r="A178" s="74"/>
      <c r="B178" s="75" t="s">
        <v>102</v>
      </c>
      <c r="H178" s="71" t="s">
        <v>348</v>
      </c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99"/>
      <c r="AA178" s="125"/>
      <c r="AB178" s="125"/>
      <c r="AC178" s="125"/>
      <c r="AD178" s="125"/>
      <c r="AE178" s="99"/>
      <c r="AF178" s="99"/>
      <c r="AG178" s="99"/>
      <c r="AH178" s="99"/>
      <c r="AI178" s="99"/>
      <c r="AJ178" s="125"/>
    </row>
    <row r="179" spans="1:36" s="70" customFormat="1" ht="24" customHeight="1">
      <c r="A179" s="74"/>
      <c r="B179" s="75" t="s">
        <v>103</v>
      </c>
      <c r="H179" s="71" t="s">
        <v>349</v>
      </c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99"/>
      <c r="AA179" s="125"/>
      <c r="AB179" s="125"/>
      <c r="AC179" s="125"/>
      <c r="AD179" s="125"/>
      <c r="AE179" s="99"/>
      <c r="AF179" s="99"/>
      <c r="AG179" s="99"/>
      <c r="AH179" s="99"/>
      <c r="AI179" s="99"/>
      <c r="AJ179" s="125"/>
    </row>
    <row r="180" spans="1:36" s="70" customFormat="1" ht="24" customHeight="1">
      <c r="A180" s="74"/>
      <c r="B180" s="75" t="s">
        <v>104</v>
      </c>
      <c r="H180" s="71" t="s">
        <v>350</v>
      </c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99"/>
      <c r="AA180" s="125"/>
      <c r="AB180" s="125"/>
      <c r="AC180" s="125"/>
      <c r="AD180" s="125"/>
      <c r="AE180" s="99"/>
      <c r="AF180" s="99"/>
      <c r="AG180" s="99"/>
      <c r="AH180" s="99"/>
      <c r="AI180" s="99"/>
      <c r="AJ180" s="125"/>
    </row>
    <row r="181" spans="1:36" s="70" customFormat="1" ht="24" customHeight="1">
      <c r="A181" s="74"/>
      <c r="B181" s="75" t="s">
        <v>105</v>
      </c>
      <c r="H181" s="71" t="s">
        <v>351</v>
      </c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99"/>
      <c r="AA181" s="125"/>
      <c r="AB181" s="125"/>
      <c r="AC181" s="125"/>
      <c r="AD181" s="125"/>
      <c r="AE181" s="99"/>
      <c r="AF181" s="99"/>
      <c r="AG181" s="99"/>
      <c r="AH181" s="99"/>
      <c r="AI181" s="99"/>
      <c r="AJ181" s="125"/>
    </row>
    <row r="182" spans="1:36" s="70" customFormat="1" ht="24" customHeight="1">
      <c r="A182" s="74"/>
      <c r="B182" s="75" t="s">
        <v>106</v>
      </c>
      <c r="H182" s="71" t="s">
        <v>352</v>
      </c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99"/>
      <c r="AA182" s="125"/>
      <c r="AB182" s="125"/>
      <c r="AC182" s="125"/>
      <c r="AD182" s="125"/>
      <c r="AE182" s="99"/>
      <c r="AF182" s="99"/>
      <c r="AG182" s="99"/>
      <c r="AH182" s="99"/>
      <c r="AI182" s="99"/>
      <c r="AJ182" s="125"/>
    </row>
    <row r="183" spans="1:36" s="70" customFormat="1" ht="24" customHeight="1">
      <c r="A183" s="74"/>
      <c r="B183" s="75" t="s">
        <v>107</v>
      </c>
      <c r="H183" s="71" t="s">
        <v>353</v>
      </c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99"/>
      <c r="AA183" s="125"/>
      <c r="AB183" s="125"/>
      <c r="AC183" s="125"/>
      <c r="AD183" s="125"/>
      <c r="AE183" s="99"/>
      <c r="AF183" s="99"/>
      <c r="AG183" s="99"/>
      <c r="AH183" s="99"/>
      <c r="AI183" s="99"/>
      <c r="AJ183" s="125"/>
    </row>
    <row r="184" spans="1:36" s="70" customFormat="1" ht="24" customHeight="1">
      <c r="A184" s="74"/>
      <c r="B184" s="75" t="s">
        <v>108</v>
      </c>
      <c r="H184" s="71" t="s">
        <v>354</v>
      </c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99"/>
      <c r="AA184" s="125"/>
      <c r="AB184" s="125"/>
      <c r="AC184" s="125"/>
      <c r="AD184" s="125"/>
      <c r="AE184" s="99"/>
      <c r="AF184" s="99"/>
      <c r="AG184" s="99"/>
      <c r="AH184" s="99"/>
      <c r="AI184" s="99"/>
      <c r="AJ184" s="125"/>
    </row>
    <row r="185" spans="1:36" s="70" customFormat="1" ht="24" customHeight="1">
      <c r="A185" s="74"/>
      <c r="B185" s="75" t="s">
        <v>109</v>
      </c>
      <c r="H185" s="71" t="s">
        <v>355</v>
      </c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99"/>
      <c r="AA185" s="125"/>
      <c r="AB185" s="125"/>
      <c r="AC185" s="125"/>
      <c r="AD185" s="125"/>
      <c r="AE185" s="99"/>
      <c r="AF185" s="99"/>
      <c r="AG185" s="99"/>
      <c r="AH185" s="99"/>
      <c r="AI185" s="99"/>
      <c r="AJ185" s="125"/>
    </row>
    <row r="186" spans="1:36" s="70" customFormat="1" ht="24" customHeight="1">
      <c r="A186" s="74"/>
      <c r="B186" s="75" t="s">
        <v>110</v>
      </c>
      <c r="H186" s="71" t="s">
        <v>356</v>
      </c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99"/>
      <c r="AA186" s="125"/>
      <c r="AB186" s="125"/>
      <c r="AC186" s="125"/>
      <c r="AD186" s="125"/>
      <c r="AE186" s="99"/>
      <c r="AF186" s="99"/>
      <c r="AG186" s="99"/>
      <c r="AH186" s="99"/>
      <c r="AI186" s="99"/>
      <c r="AJ186" s="125"/>
    </row>
    <row r="187" spans="1:36" s="70" customFormat="1" ht="24" customHeight="1">
      <c r="A187" s="74"/>
      <c r="B187" s="75" t="s">
        <v>111</v>
      </c>
      <c r="H187" s="71" t="s">
        <v>357</v>
      </c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99"/>
      <c r="AA187" s="125"/>
      <c r="AB187" s="125"/>
      <c r="AC187" s="125"/>
      <c r="AD187" s="125"/>
      <c r="AE187" s="99"/>
      <c r="AF187" s="99"/>
      <c r="AG187" s="99"/>
      <c r="AH187" s="99"/>
      <c r="AI187" s="99"/>
      <c r="AJ187" s="125"/>
    </row>
    <row r="188" spans="1:36" s="70" customFormat="1" ht="24" customHeight="1">
      <c r="A188" s="74"/>
      <c r="B188" s="75" t="s">
        <v>112</v>
      </c>
      <c r="H188" s="71" t="s">
        <v>358</v>
      </c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99"/>
      <c r="AA188" s="125"/>
      <c r="AB188" s="125"/>
      <c r="AC188" s="125"/>
      <c r="AD188" s="125"/>
      <c r="AE188" s="99"/>
      <c r="AF188" s="99"/>
      <c r="AG188" s="99"/>
      <c r="AH188" s="99"/>
      <c r="AI188" s="99"/>
      <c r="AJ188" s="125"/>
    </row>
    <row r="189" spans="1:36" s="70" customFormat="1" ht="24" customHeight="1">
      <c r="A189" s="74"/>
      <c r="B189" s="75" t="s">
        <v>113</v>
      </c>
      <c r="H189" s="71" t="s">
        <v>359</v>
      </c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99"/>
      <c r="AA189" s="125"/>
      <c r="AB189" s="125"/>
      <c r="AC189" s="125"/>
      <c r="AD189" s="125"/>
      <c r="AE189" s="99"/>
      <c r="AF189" s="99"/>
      <c r="AG189" s="99"/>
      <c r="AH189" s="99"/>
      <c r="AI189" s="99"/>
      <c r="AJ189" s="125"/>
    </row>
    <row r="190" spans="1:36" s="70" customFormat="1" ht="24" customHeight="1">
      <c r="A190" s="74"/>
      <c r="B190" s="75" t="s">
        <v>114</v>
      </c>
      <c r="H190" s="71" t="s">
        <v>360</v>
      </c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99"/>
      <c r="AA190" s="125"/>
      <c r="AB190" s="125"/>
      <c r="AC190" s="125"/>
      <c r="AD190" s="125"/>
      <c r="AE190" s="99"/>
      <c r="AF190" s="99"/>
      <c r="AG190" s="99"/>
      <c r="AH190" s="99"/>
      <c r="AI190" s="99"/>
      <c r="AJ190" s="125"/>
    </row>
    <row r="191" spans="1:36" s="70" customFormat="1" ht="24" customHeight="1">
      <c r="A191" s="74"/>
      <c r="B191" s="75" t="s">
        <v>115</v>
      </c>
      <c r="H191" s="71" t="s">
        <v>361</v>
      </c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99"/>
      <c r="AA191" s="125"/>
      <c r="AB191" s="125"/>
      <c r="AC191" s="125"/>
      <c r="AD191" s="125"/>
      <c r="AE191" s="99"/>
      <c r="AF191" s="99"/>
      <c r="AG191" s="99"/>
      <c r="AH191" s="99"/>
      <c r="AI191" s="99"/>
      <c r="AJ191" s="125"/>
    </row>
    <row r="192" spans="1:36" s="70" customFormat="1" ht="24" customHeight="1">
      <c r="A192" s="74"/>
      <c r="B192" s="75" t="s">
        <v>116</v>
      </c>
      <c r="H192" s="71" t="s">
        <v>362</v>
      </c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99"/>
      <c r="AA192" s="125"/>
      <c r="AB192" s="125"/>
      <c r="AC192" s="125"/>
      <c r="AD192" s="125"/>
      <c r="AE192" s="99"/>
      <c r="AF192" s="99"/>
      <c r="AG192" s="99"/>
      <c r="AH192" s="99"/>
      <c r="AI192" s="99"/>
      <c r="AJ192" s="125"/>
    </row>
    <row r="193" spans="1:36" s="70" customFormat="1" ht="24" customHeight="1">
      <c r="A193" s="74"/>
      <c r="B193" s="75" t="s">
        <v>117</v>
      </c>
      <c r="H193" s="71" t="s">
        <v>363</v>
      </c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99"/>
      <c r="AA193" s="125"/>
      <c r="AB193" s="125"/>
      <c r="AC193" s="125"/>
      <c r="AD193" s="125"/>
      <c r="AE193" s="99"/>
      <c r="AF193" s="99"/>
      <c r="AG193" s="99"/>
      <c r="AH193" s="99"/>
      <c r="AI193" s="99"/>
      <c r="AJ193" s="125"/>
    </row>
    <row r="194" spans="1:36" s="70" customFormat="1" ht="24" customHeight="1">
      <c r="A194" s="74"/>
      <c r="B194" s="75" t="s">
        <v>118</v>
      </c>
      <c r="H194" s="71" t="s">
        <v>364</v>
      </c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99"/>
      <c r="AA194" s="125"/>
      <c r="AB194" s="125"/>
      <c r="AC194" s="125"/>
      <c r="AD194" s="125"/>
      <c r="AE194" s="99"/>
      <c r="AF194" s="99"/>
      <c r="AG194" s="99"/>
      <c r="AH194" s="99"/>
      <c r="AI194" s="99"/>
      <c r="AJ194" s="125"/>
    </row>
    <row r="195" spans="1:36" s="70" customFormat="1" ht="24" customHeight="1">
      <c r="A195" s="74"/>
      <c r="B195" s="75" t="s">
        <v>119</v>
      </c>
      <c r="H195" s="71" t="s">
        <v>365</v>
      </c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99"/>
      <c r="AA195" s="125"/>
      <c r="AB195" s="125"/>
      <c r="AC195" s="125"/>
      <c r="AD195" s="125"/>
      <c r="AE195" s="99"/>
      <c r="AF195" s="99"/>
      <c r="AG195" s="99"/>
      <c r="AH195" s="99"/>
      <c r="AI195" s="99"/>
      <c r="AJ195" s="125"/>
    </row>
    <row r="196" spans="1:36" s="70" customFormat="1" ht="24" customHeight="1">
      <c r="A196" s="74"/>
      <c r="B196" s="75" t="s">
        <v>120</v>
      </c>
      <c r="H196" s="71" t="s">
        <v>366</v>
      </c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99"/>
      <c r="AA196" s="125"/>
      <c r="AB196" s="125"/>
      <c r="AC196" s="125"/>
      <c r="AD196" s="125"/>
      <c r="AE196" s="99"/>
      <c r="AF196" s="99"/>
      <c r="AG196" s="99"/>
      <c r="AH196" s="99"/>
      <c r="AI196" s="99"/>
      <c r="AJ196" s="125"/>
    </row>
    <row r="197" spans="1:36" s="70" customFormat="1" ht="24" customHeight="1">
      <c r="A197" s="74"/>
      <c r="B197" s="75" t="s">
        <v>121</v>
      </c>
      <c r="H197" s="71" t="s">
        <v>367</v>
      </c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99"/>
      <c r="AA197" s="125"/>
      <c r="AB197" s="125"/>
      <c r="AC197" s="125"/>
      <c r="AD197" s="125"/>
      <c r="AE197" s="99"/>
      <c r="AF197" s="99"/>
      <c r="AG197" s="99"/>
      <c r="AH197" s="99"/>
      <c r="AI197" s="99"/>
      <c r="AJ197" s="125"/>
    </row>
    <row r="198" spans="1:36" s="70" customFormat="1" ht="24" customHeight="1">
      <c r="A198" s="74"/>
      <c r="B198" s="75" t="s">
        <v>122</v>
      </c>
      <c r="H198" s="71" t="s">
        <v>368</v>
      </c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99"/>
      <c r="AA198" s="125"/>
      <c r="AB198" s="125"/>
      <c r="AC198" s="125"/>
      <c r="AD198" s="125"/>
      <c r="AE198" s="99"/>
      <c r="AF198" s="99"/>
      <c r="AG198" s="99"/>
      <c r="AH198" s="99"/>
      <c r="AI198" s="99"/>
      <c r="AJ198" s="125"/>
    </row>
    <row r="199" spans="1:36" s="70" customFormat="1" ht="24" customHeight="1">
      <c r="A199" s="74"/>
      <c r="B199" s="75" t="s">
        <v>123</v>
      </c>
      <c r="H199" s="71" t="s">
        <v>369</v>
      </c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99"/>
      <c r="AA199" s="125"/>
      <c r="AB199" s="125"/>
      <c r="AC199" s="125"/>
      <c r="AD199" s="125"/>
      <c r="AE199" s="99"/>
      <c r="AF199" s="99"/>
      <c r="AG199" s="99"/>
      <c r="AH199" s="99"/>
      <c r="AI199" s="99"/>
      <c r="AJ199" s="125"/>
    </row>
    <row r="200" spans="1:36" s="70" customFormat="1" ht="24" customHeight="1">
      <c r="A200" s="74"/>
      <c r="B200" s="75" t="s">
        <v>124</v>
      </c>
      <c r="H200" s="71" t="s">
        <v>370</v>
      </c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99"/>
      <c r="AA200" s="125"/>
      <c r="AB200" s="125"/>
      <c r="AC200" s="125"/>
      <c r="AD200" s="125"/>
      <c r="AE200" s="99"/>
      <c r="AF200" s="99"/>
      <c r="AG200" s="99"/>
      <c r="AH200" s="99"/>
      <c r="AI200" s="99"/>
      <c r="AJ200" s="125"/>
    </row>
    <row r="201" spans="1:36" s="70" customFormat="1" ht="24" customHeight="1">
      <c r="A201" s="74"/>
      <c r="B201" s="75" t="s">
        <v>125</v>
      </c>
      <c r="H201" s="71" t="s">
        <v>371</v>
      </c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99"/>
      <c r="AA201" s="125"/>
      <c r="AB201" s="125"/>
      <c r="AC201" s="125"/>
      <c r="AD201" s="125"/>
      <c r="AE201" s="99"/>
      <c r="AF201" s="99"/>
      <c r="AG201" s="99"/>
      <c r="AH201" s="99"/>
      <c r="AI201" s="99"/>
      <c r="AJ201" s="125"/>
    </row>
    <row r="202" spans="1:36" s="70" customFormat="1" ht="24" customHeight="1">
      <c r="A202" s="74"/>
      <c r="B202" s="75" t="s">
        <v>126</v>
      </c>
      <c r="H202" s="71" t="s">
        <v>372</v>
      </c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99"/>
      <c r="AA202" s="125"/>
      <c r="AB202" s="125"/>
      <c r="AC202" s="125"/>
      <c r="AD202" s="125"/>
      <c r="AE202" s="99"/>
      <c r="AF202" s="99"/>
      <c r="AG202" s="99"/>
      <c r="AH202" s="99"/>
      <c r="AI202" s="99"/>
      <c r="AJ202" s="125"/>
    </row>
    <row r="203" spans="1:36" s="70" customFormat="1" ht="24" customHeight="1">
      <c r="A203" s="74"/>
      <c r="B203" s="75" t="s">
        <v>127</v>
      </c>
      <c r="H203" s="71" t="s">
        <v>373</v>
      </c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99"/>
      <c r="AA203" s="125"/>
      <c r="AB203" s="125"/>
      <c r="AC203" s="125"/>
      <c r="AD203" s="125"/>
      <c r="AE203" s="99"/>
      <c r="AF203" s="99"/>
      <c r="AG203" s="99"/>
      <c r="AH203" s="99"/>
      <c r="AI203" s="99"/>
      <c r="AJ203" s="125"/>
    </row>
    <row r="204" spans="1:36" s="70" customFormat="1" ht="24" customHeight="1">
      <c r="A204" s="74"/>
      <c r="B204" s="75" t="s">
        <v>128</v>
      </c>
      <c r="H204" s="71" t="s">
        <v>374</v>
      </c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99"/>
      <c r="AA204" s="125"/>
      <c r="AB204" s="125"/>
      <c r="AC204" s="125"/>
      <c r="AD204" s="125"/>
      <c r="AE204" s="99"/>
      <c r="AF204" s="99"/>
      <c r="AG204" s="99"/>
      <c r="AH204" s="99"/>
      <c r="AI204" s="99"/>
      <c r="AJ204" s="125"/>
    </row>
    <row r="205" spans="1:36" s="70" customFormat="1" ht="24" customHeight="1">
      <c r="A205" s="74"/>
      <c r="B205" s="75" t="s">
        <v>129</v>
      </c>
      <c r="H205" s="71" t="s">
        <v>375</v>
      </c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99"/>
      <c r="AA205" s="125"/>
      <c r="AB205" s="125"/>
      <c r="AC205" s="125"/>
      <c r="AD205" s="125"/>
      <c r="AE205" s="99"/>
      <c r="AF205" s="99"/>
      <c r="AG205" s="99"/>
      <c r="AH205" s="99"/>
      <c r="AI205" s="99"/>
      <c r="AJ205" s="125"/>
    </row>
    <row r="206" spans="1:36" s="70" customFormat="1" ht="24" customHeight="1">
      <c r="A206" s="74"/>
      <c r="B206" s="75" t="s">
        <v>130</v>
      </c>
      <c r="H206" s="71" t="s">
        <v>376</v>
      </c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99"/>
      <c r="AA206" s="125"/>
      <c r="AB206" s="125"/>
      <c r="AC206" s="125"/>
      <c r="AD206" s="125"/>
      <c r="AE206" s="99"/>
      <c r="AF206" s="99"/>
      <c r="AG206" s="99"/>
      <c r="AH206" s="99"/>
      <c r="AI206" s="99"/>
      <c r="AJ206" s="125"/>
    </row>
    <row r="207" spans="1:36" s="70" customFormat="1" ht="24" customHeight="1">
      <c r="A207" s="74"/>
      <c r="B207" s="75" t="s">
        <v>131</v>
      </c>
      <c r="H207" s="71" t="s">
        <v>377</v>
      </c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99"/>
      <c r="AA207" s="125"/>
      <c r="AB207" s="125"/>
      <c r="AC207" s="125"/>
      <c r="AD207" s="125"/>
      <c r="AE207" s="99"/>
      <c r="AF207" s="99"/>
      <c r="AG207" s="99"/>
      <c r="AH207" s="99"/>
      <c r="AI207" s="99"/>
      <c r="AJ207" s="125"/>
    </row>
    <row r="208" spans="1:36" s="70" customFormat="1" ht="24" customHeight="1">
      <c r="A208" s="74"/>
      <c r="B208" s="75" t="s">
        <v>132</v>
      </c>
      <c r="H208" s="71" t="s">
        <v>378</v>
      </c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99"/>
      <c r="AA208" s="125"/>
      <c r="AB208" s="125"/>
      <c r="AC208" s="125"/>
      <c r="AD208" s="125"/>
      <c r="AE208" s="99"/>
      <c r="AF208" s="99"/>
      <c r="AG208" s="99"/>
      <c r="AH208" s="99"/>
      <c r="AI208" s="99"/>
      <c r="AJ208" s="125"/>
    </row>
    <row r="209" spans="1:36" s="70" customFormat="1" ht="24" customHeight="1">
      <c r="A209" s="74"/>
      <c r="B209" s="75" t="s">
        <v>133</v>
      </c>
      <c r="H209" s="71" t="s">
        <v>379</v>
      </c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99"/>
      <c r="AA209" s="125"/>
      <c r="AB209" s="125"/>
      <c r="AC209" s="125"/>
      <c r="AD209" s="125"/>
      <c r="AE209" s="99"/>
      <c r="AF209" s="99"/>
      <c r="AG209" s="99"/>
      <c r="AH209" s="99"/>
      <c r="AI209" s="99"/>
      <c r="AJ209" s="125"/>
    </row>
    <row r="210" spans="1:36" s="70" customFormat="1" ht="24" customHeight="1">
      <c r="A210" s="74"/>
      <c r="B210" s="75" t="s">
        <v>134</v>
      </c>
      <c r="H210" s="71" t="s">
        <v>380</v>
      </c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99"/>
      <c r="AA210" s="125"/>
      <c r="AB210" s="125"/>
      <c r="AC210" s="125"/>
      <c r="AD210" s="125"/>
      <c r="AE210" s="99"/>
      <c r="AF210" s="99"/>
      <c r="AG210" s="99"/>
      <c r="AH210" s="99"/>
      <c r="AI210" s="99"/>
      <c r="AJ210" s="125"/>
    </row>
    <row r="211" spans="1:36" s="70" customFormat="1" ht="24" customHeight="1">
      <c r="A211" s="74"/>
      <c r="B211" s="75" t="s">
        <v>135</v>
      </c>
      <c r="H211" s="71" t="s">
        <v>381</v>
      </c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99"/>
      <c r="AA211" s="125"/>
      <c r="AB211" s="125"/>
      <c r="AC211" s="125"/>
      <c r="AD211" s="125"/>
      <c r="AE211" s="99"/>
      <c r="AF211" s="99"/>
      <c r="AG211" s="99"/>
      <c r="AH211" s="99"/>
      <c r="AI211" s="99"/>
      <c r="AJ211" s="125"/>
    </row>
    <row r="212" spans="1:36" s="70" customFormat="1" ht="24" customHeight="1">
      <c r="A212" s="74"/>
      <c r="B212" s="75" t="s">
        <v>136</v>
      </c>
      <c r="H212" s="71" t="s">
        <v>382</v>
      </c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99"/>
      <c r="AA212" s="125"/>
      <c r="AB212" s="125"/>
      <c r="AC212" s="125"/>
      <c r="AD212" s="125"/>
      <c r="AE212" s="99"/>
      <c r="AF212" s="99"/>
      <c r="AG212" s="99"/>
      <c r="AH212" s="99"/>
      <c r="AI212" s="99"/>
      <c r="AJ212" s="125"/>
    </row>
    <row r="213" spans="1:36" s="70" customFormat="1" ht="24" customHeight="1">
      <c r="A213" s="74"/>
      <c r="B213" s="75" t="s">
        <v>137</v>
      </c>
      <c r="H213" s="71" t="s">
        <v>383</v>
      </c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99"/>
      <c r="AA213" s="125"/>
      <c r="AB213" s="125"/>
      <c r="AC213" s="125"/>
      <c r="AD213" s="125"/>
      <c r="AE213" s="99"/>
      <c r="AF213" s="99"/>
      <c r="AG213" s="99"/>
      <c r="AH213" s="99"/>
      <c r="AI213" s="99"/>
      <c r="AJ213" s="125"/>
    </row>
    <row r="214" spans="1:36" s="70" customFormat="1" ht="24" customHeight="1">
      <c r="A214" s="74"/>
      <c r="B214" s="75" t="s">
        <v>138</v>
      </c>
      <c r="H214" s="71" t="s">
        <v>384</v>
      </c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99"/>
      <c r="AA214" s="125"/>
      <c r="AB214" s="125"/>
      <c r="AC214" s="125"/>
      <c r="AD214" s="125"/>
      <c r="AE214" s="99"/>
      <c r="AF214" s="99"/>
      <c r="AG214" s="99"/>
      <c r="AH214" s="99"/>
      <c r="AI214" s="99"/>
      <c r="AJ214" s="125"/>
    </row>
    <row r="215" spans="1:36" s="70" customFormat="1" ht="24" customHeight="1">
      <c r="A215" s="74"/>
      <c r="B215" s="75" t="s">
        <v>139</v>
      </c>
      <c r="H215" s="71" t="s">
        <v>385</v>
      </c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99"/>
      <c r="AA215" s="125"/>
      <c r="AB215" s="125"/>
      <c r="AC215" s="125"/>
      <c r="AD215" s="125"/>
      <c r="AE215" s="99"/>
      <c r="AF215" s="99"/>
      <c r="AG215" s="99"/>
      <c r="AH215" s="99"/>
      <c r="AI215" s="99"/>
      <c r="AJ215" s="125"/>
    </row>
    <row r="216" spans="1:36" s="70" customFormat="1" ht="24" customHeight="1">
      <c r="A216" s="74"/>
      <c r="B216" s="75" t="s">
        <v>140</v>
      </c>
      <c r="H216" s="71" t="s">
        <v>386</v>
      </c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99"/>
      <c r="AA216" s="125"/>
      <c r="AB216" s="125"/>
      <c r="AC216" s="125"/>
      <c r="AD216" s="125"/>
      <c r="AE216" s="99"/>
      <c r="AF216" s="99"/>
      <c r="AG216" s="99"/>
      <c r="AH216" s="99"/>
      <c r="AI216" s="99"/>
      <c r="AJ216" s="125"/>
    </row>
    <row r="217" spans="1:36" s="70" customFormat="1" ht="24" customHeight="1">
      <c r="A217" s="74"/>
      <c r="B217" s="75" t="s">
        <v>141</v>
      </c>
      <c r="H217" s="71" t="s">
        <v>387</v>
      </c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99"/>
      <c r="AA217" s="125"/>
      <c r="AB217" s="125"/>
      <c r="AC217" s="125"/>
      <c r="AD217" s="125"/>
      <c r="AE217" s="99"/>
      <c r="AF217" s="99"/>
      <c r="AG217" s="99"/>
      <c r="AH217" s="99"/>
      <c r="AI217" s="99"/>
      <c r="AJ217" s="125"/>
    </row>
    <row r="218" spans="1:36" s="70" customFormat="1" ht="24" customHeight="1">
      <c r="A218" s="74"/>
      <c r="B218" s="75" t="s">
        <v>142</v>
      </c>
      <c r="H218" s="71" t="s">
        <v>388</v>
      </c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99"/>
      <c r="AA218" s="125"/>
      <c r="AB218" s="125"/>
      <c r="AC218" s="125"/>
      <c r="AD218" s="125"/>
      <c r="AE218" s="99"/>
      <c r="AF218" s="99"/>
      <c r="AG218" s="99"/>
      <c r="AH218" s="99"/>
      <c r="AI218" s="99"/>
      <c r="AJ218" s="125"/>
    </row>
    <row r="219" spans="1:36" s="70" customFormat="1" ht="24" customHeight="1">
      <c r="A219" s="74"/>
      <c r="B219" s="75" t="s">
        <v>143</v>
      </c>
      <c r="H219" s="71" t="s">
        <v>389</v>
      </c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99"/>
      <c r="AA219" s="125"/>
      <c r="AB219" s="125"/>
      <c r="AC219" s="125"/>
      <c r="AD219" s="125"/>
      <c r="AE219" s="99"/>
      <c r="AF219" s="99"/>
      <c r="AG219" s="99"/>
      <c r="AH219" s="99"/>
      <c r="AI219" s="99"/>
      <c r="AJ219" s="125"/>
    </row>
    <row r="220" spans="1:36" s="70" customFormat="1" ht="24" customHeight="1">
      <c r="A220" s="74"/>
      <c r="B220" s="75" t="s">
        <v>144</v>
      </c>
      <c r="H220" s="71" t="s">
        <v>390</v>
      </c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99"/>
      <c r="AA220" s="125"/>
      <c r="AB220" s="125"/>
      <c r="AC220" s="125"/>
      <c r="AD220" s="125"/>
      <c r="AE220" s="99"/>
      <c r="AF220" s="99"/>
      <c r="AG220" s="99"/>
      <c r="AH220" s="99"/>
      <c r="AI220" s="99"/>
      <c r="AJ220" s="125"/>
    </row>
    <row r="221" spans="1:36" s="70" customFormat="1" ht="24" customHeight="1">
      <c r="A221" s="74"/>
      <c r="B221" s="75" t="s">
        <v>145</v>
      </c>
      <c r="H221" s="71" t="s">
        <v>391</v>
      </c>
      <c r="O221" s="99"/>
      <c r="P221" s="99"/>
      <c r="Q221" s="99"/>
      <c r="R221" s="99"/>
      <c r="S221" s="99"/>
      <c r="T221" s="99"/>
      <c r="U221" s="99"/>
      <c r="V221" s="99"/>
      <c r="W221" s="125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125"/>
    </row>
    <row r="222" spans="1:36" s="70" customFormat="1" ht="24" customHeight="1">
      <c r="A222" s="74"/>
      <c r="B222" s="75" t="s">
        <v>146</v>
      </c>
      <c r="H222" s="71" t="s">
        <v>392</v>
      </c>
      <c r="O222" s="99"/>
      <c r="P222" s="99"/>
      <c r="Q222" s="99"/>
      <c r="R222" s="99"/>
      <c r="S222" s="99"/>
      <c r="T222" s="99"/>
      <c r="U222" s="99"/>
      <c r="V222" s="99"/>
      <c r="W222" s="125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125"/>
    </row>
    <row r="223" spans="1:36" s="70" customFormat="1" ht="24" customHeight="1">
      <c r="A223" s="74"/>
      <c r="B223" s="75" t="s">
        <v>147</v>
      </c>
      <c r="H223" s="71" t="s">
        <v>393</v>
      </c>
      <c r="O223" s="99"/>
      <c r="P223" s="99"/>
      <c r="Q223" s="99"/>
      <c r="R223" s="99"/>
      <c r="S223" s="99"/>
      <c r="T223" s="99"/>
      <c r="U223" s="99"/>
      <c r="V223" s="99"/>
      <c r="W223" s="125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125"/>
    </row>
    <row r="224" spans="1:36" s="70" customFormat="1" ht="24" customHeight="1">
      <c r="A224" s="74"/>
      <c r="B224" s="75" t="s">
        <v>148</v>
      </c>
      <c r="H224" s="71" t="s">
        <v>394</v>
      </c>
      <c r="O224" s="99"/>
      <c r="P224" s="99"/>
      <c r="Q224" s="99"/>
      <c r="R224" s="99"/>
      <c r="S224" s="99"/>
      <c r="T224" s="99"/>
      <c r="U224" s="99"/>
      <c r="V224" s="99"/>
      <c r="W224" s="125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125"/>
    </row>
    <row r="225" spans="1:36" s="70" customFormat="1" ht="24" customHeight="1">
      <c r="A225" s="74"/>
      <c r="B225" s="75" t="s">
        <v>149</v>
      </c>
      <c r="H225" s="71" t="s">
        <v>395</v>
      </c>
      <c r="O225" s="99"/>
      <c r="P225" s="99"/>
      <c r="Q225" s="99"/>
      <c r="R225" s="99"/>
      <c r="S225" s="99"/>
      <c r="T225" s="99"/>
      <c r="U225" s="99"/>
      <c r="V225" s="99"/>
      <c r="W225" s="125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125"/>
    </row>
    <row r="226" spans="1:36" s="70" customFormat="1" ht="24" customHeight="1">
      <c r="A226" s="74"/>
      <c r="B226" s="75" t="s">
        <v>150</v>
      </c>
      <c r="H226" s="71" t="s">
        <v>396</v>
      </c>
      <c r="O226" s="99"/>
      <c r="P226" s="99"/>
      <c r="Q226" s="99"/>
      <c r="R226" s="99"/>
      <c r="S226" s="99"/>
      <c r="T226" s="99"/>
      <c r="U226" s="99"/>
      <c r="V226" s="99"/>
      <c r="W226" s="125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125"/>
    </row>
    <row r="227" spans="1:36" s="70" customFormat="1" ht="24" customHeight="1">
      <c r="A227" s="74"/>
      <c r="B227" s="75" t="s">
        <v>151</v>
      </c>
      <c r="H227" s="71" t="s">
        <v>396</v>
      </c>
      <c r="O227" s="99"/>
      <c r="P227" s="99"/>
      <c r="Q227" s="99"/>
      <c r="R227" s="99"/>
      <c r="S227" s="99"/>
      <c r="T227" s="99"/>
      <c r="U227" s="99"/>
      <c r="V227" s="99"/>
      <c r="W227" s="125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125"/>
    </row>
    <row r="228" spans="1:36" s="70" customFormat="1" ht="24" customHeight="1">
      <c r="A228" s="74"/>
      <c r="B228" s="75" t="s">
        <v>152</v>
      </c>
      <c r="H228" s="71" t="s">
        <v>397</v>
      </c>
      <c r="O228" s="99"/>
      <c r="P228" s="99"/>
      <c r="Q228" s="99"/>
      <c r="R228" s="99"/>
      <c r="S228" s="99"/>
      <c r="T228" s="99"/>
      <c r="U228" s="99"/>
      <c r="V228" s="99"/>
      <c r="W228" s="125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125"/>
    </row>
    <row r="229" spans="1:36" s="70" customFormat="1" ht="24" customHeight="1">
      <c r="A229" s="74"/>
      <c r="B229" s="75" t="s">
        <v>153</v>
      </c>
      <c r="H229" s="71" t="s">
        <v>398</v>
      </c>
      <c r="O229" s="99"/>
      <c r="P229" s="99"/>
      <c r="Q229" s="99"/>
      <c r="R229" s="99"/>
      <c r="S229" s="99"/>
      <c r="T229" s="99"/>
      <c r="U229" s="99"/>
      <c r="V229" s="99"/>
      <c r="W229" s="125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125"/>
    </row>
    <row r="230" spans="1:36" s="70" customFormat="1" ht="24" customHeight="1">
      <c r="A230" s="74"/>
      <c r="B230" s="75" t="s">
        <v>154</v>
      </c>
      <c r="H230" s="71" t="s">
        <v>399</v>
      </c>
      <c r="O230" s="99"/>
      <c r="P230" s="99"/>
      <c r="Q230" s="99"/>
      <c r="R230" s="99"/>
      <c r="S230" s="99"/>
      <c r="T230" s="99"/>
      <c r="U230" s="99"/>
      <c r="V230" s="99"/>
      <c r="W230" s="125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125"/>
    </row>
    <row r="231" spans="1:36" s="70" customFormat="1" ht="24" customHeight="1">
      <c r="A231" s="74"/>
      <c r="B231" s="75" t="s">
        <v>155</v>
      </c>
      <c r="H231" s="71" t="s">
        <v>400</v>
      </c>
      <c r="O231" s="99"/>
      <c r="P231" s="99"/>
      <c r="Q231" s="99"/>
      <c r="R231" s="99"/>
      <c r="S231" s="99"/>
      <c r="T231" s="99"/>
      <c r="U231" s="99"/>
      <c r="V231" s="99"/>
      <c r="W231" s="125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125"/>
    </row>
    <row r="232" spans="1:36" s="70" customFormat="1" ht="24" customHeight="1">
      <c r="A232" s="74"/>
      <c r="B232" s="75" t="s">
        <v>156</v>
      </c>
      <c r="H232" s="71" t="s">
        <v>401</v>
      </c>
      <c r="O232" s="99"/>
      <c r="P232" s="99"/>
      <c r="Q232" s="99"/>
      <c r="R232" s="99"/>
      <c r="S232" s="99"/>
      <c r="T232" s="99"/>
      <c r="U232" s="99"/>
      <c r="V232" s="99"/>
      <c r="W232" s="125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125"/>
    </row>
    <row r="233" spans="1:36" s="70" customFormat="1" ht="24" customHeight="1">
      <c r="A233" s="74"/>
      <c r="B233" s="75" t="s">
        <v>157</v>
      </c>
      <c r="H233" s="71" t="s">
        <v>402</v>
      </c>
      <c r="O233" s="99"/>
      <c r="P233" s="99"/>
      <c r="Q233" s="99"/>
      <c r="R233" s="99"/>
      <c r="S233" s="99"/>
      <c r="T233" s="99"/>
      <c r="U233" s="99"/>
      <c r="V233" s="99"/>
      <c r="W233" s="125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125"/>
    </row>
    <row r="234" spans="1:36" s="70" customFormat="1" ht="24" customHeight="1">
      <c r="A234" s="74"/>
      <c r="B234" s="76" t="s">
        <v>632</v>
      </c>
      <c r="H234" s="71" t="s">
        <v>403</v>
      </c>
      <c r="O234" s="99"/>
      <c r="P234" s="99"/>
      <c r="Q234" s="99"/>
      <c r="R234" s="99"/>
      <c r="S234" s="99"/>
      <c r="T234" s="99"/>
      <c r="U234" s="99"/>
      <c r="V234" s="99"/>
      <c r="W234" s="125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125"/>
    </row>
    <row r="235" spans="1:36" s="70" customFormat="1" ht="24" customHeight="1">
      <c r="A235" s="74"/>
      <c r="B235" s="75" t="s">
        <v>158</v>
      </c>
      <c r="H235" s="71" t="s">
        <v>404</v>
      </c>
      <c r="O235" s="99"/>
      <c r="P235" s="99"/>
      <c r="Q235" s="99"/>
      <c r="R235" s="99"/>
      <c r="S235" s="99"/>
      <c r="T235" s="99"/>
      <c r="U235" s="99"/>
      <c r="V235" s="99"/>
      <c r="W235" s="125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125"/>
    </row>
    <row r="236" spans="1:36" s="70" customFormat="1" ht="24" customHeight="1">
      <c r="A236" s="74"/>
      <c r="B236" s="75" t="s">
        <v>159</v>
      </c>
      <c r="H236" s="71" t="s">
        <v>405</v>
      </c>
      <c r="O236" s="99"/>
      <c r="P236" s="99"/>
      <c r="Q236" s="99"/>
      <c r="R236" s="99"/>
      <c r="S236" s="99"/>
      <c r="T236" s="99"/>
      <c r="U236" s="99"/>
      <c r="V236" s="99"/>
      <c r="W236" s="125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125"/>
    </row>
    <row r="237" spans="1:36" s="70" customFormat="1" ht="24" customHeight="1">
      <c r="A237" s="74"/>
      <c r="B237" s="75" t="s">
        <v>160</v>
      </c>
      <c r="H237" s="71" t="s">
        <v>406</v>
      </c>
      <c r="O237" s="99"/>
      <c r="P237" s="99"/>
      <c r="Q237" s="99"/>
      <c r="R237" s="99"/>
      <c r="S237" s="99"/>
      <c r="T237" s="99"/>
      <c r="U237" s="99"/>
      <c r="V237" s="99"/>
      <c r="W237" s="125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125"/>
    </row>
    <row r="238" spans="1:36" s="70" customFormat="1" ht="24" customHeight="1">
      <c r="A238" s="74"/>
      <c r="B238" s="75" t="s">
        <v>161</v>
      </c>
      <c r="H238" s="71" t="s">
        <v>407</v>
      </c>
      <c r="O238" s="99"/>
      <c r="P238" s="99"/>
      <c r="Q238" s="99"/>
      <c r="R238" s="99"/>
      <c r="S238" s="99"/>
      <c r="T238" s="99"/>
      <c r="U238" s="99"/>
      <c r="V238" s="99"/>
      <c r="W238" s="125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125"/>
    </row>
    <row r="239" spans="1:36" s="70" customFormat="1" ht="24" customHeight="1">
      <c r="A239" s="74"/>
      <c r="B239" s="75" t="s">
        <v>162</v>
      </c>
      <c r="H239" s="71" t="s">
        <v>408</v>
      </c>
      <c r="O239" s="99"/>
      <c r="P239" s="99"/>
      <c r="Q239" s="99"/>
      <c r="R239" s="99"/>
      <c r="S239" s="99"/>
      <c r="T239" s="99"/>
      <c r="U239" s="99"/>
      <c r="V239" s="99"/>
      <c r="W239" s="125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125"/>
    </row>
    <row r="240" spans="1:36" s="70" customFormat="1" ht="24" customHeight="1">
      <c r="A240" s="74"/>
      <c r="B240" s="75" t="s">
        <v>163</v>
      </c>
      <c r="H240" s="71" t="s">
        <v>409</v>
      </c>
      <c r="O240" s="99"/>
      <c r="P240" s="99"/>
      <c r="Q240" s="99"/>
      <c r="R240" s="99"/>
      <c r="S240" s="99"/>
      <c r="T240" s="99"/>
      <c r="U240" s="99"/>
      <c r="V240" s="99"/>
      <c r="W240" s="125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125"/>
    </row>
    <row r="241" spans="1:36" s="70" customFormat="1" ht="24" customHeight="1">
      <c r="A241" s="74"/>
      <c r="B241" s="75" t="s">
        <v>164</v>
      </c>
      <c r="H241" s="71" t="s">
        <v>410</v>
      </c>
      <c r="O241" s="99"/>
      <c r="P241" s="99"/>
      <c r="Q241" s="99"/>
      <c r="R241" s="99"/>
      <c r="S241" s="99"/>
      <c r="T241" s="99"/>
      <c r="U241" s="99"/>
      <c r="V241" s="99"/>
      <c r="W241" s="125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125"/>
    </row>
    <row r="242" spans="1:36" s="70" customFormat="1" ht="24" customHeight="1">
      <c r="A242" s="74"/>
      <c r="B242" s="75" t="s">
        <v>165</v>
      </c>
      <c r="H242" s="71" t="s">
        <v>411</v>
      </c>
      <c r="O242" s="99"/>
      <c r="P242" s="99"/>
      <c r="Q242" s="99"/>
      <c r="R242" s="99"/>
      <c r="S242" s="99"/>
      <c r="T242" s="99"/>
      <c r="U242" s="99"/>
      <c r="V242" s="99"/>
      <c r="W242" s="125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125"/>
    </row>
    <row r="243" spans="1:36" s="70" customFormat="1" ht="24" customHeight="1">
      <c r="A243" s="74"/>
      <c r="B243" s="75" t="s">
        <v>166</v>
      </c>
      <c r="H243" s="71" t="s">
        <v>412</v>
      </c>
      <c r="O243" s="99"/>
      <c r="P243" s="99"/>
      <c r="Q243" s="99"/>
      <c r="R243" s="99"/>
      <c r="S243" s="99"/>
      <c r="T243" s="99"/>
      <c r="U243" s="99"/>
      <c r="V243" s="99"/>
      <c r="W243" s="125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  <c r="AJ243" s="125"/>
    </row>
    <row r="244" spans="1:36" s="70" customFormat="1" ht="24" customHeight="1">
      <c r="A244" s="74"/>
      <c r="B244" s="75" t="s">
        <v>167</v>
      </c>
      <c r="H244" s="71" t="s">
        <v>413</v>
      </c>
      <c r="O244" s="99"/>
      <c r="P244" s="99"/>
      <c r="Q244" s="99"/>
      <c r="R244" s="99"/>
      <c r="S244" s="99"/>
      <c r="T244" s="99"/>
      <c r="U244" s="99"/>
      <c r="V244" s="99"/>
      <c r="W244" s="125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125"/>
    </row>
    <row r="245" spans="1:36" s="70" customFormat="1" ht="24" customHeight="1">
      <c r="A245" s="74"/>
      <c r="B245" s="75" t="s">
        <v>168</v>
      </c>
      <c r="H245" s="71" t="s">
        <v>414</v>
      </c>
      <c r="O245" s="99"/>
      <c r="P245" s="99"/>
      <c r="Q245" s="99"/>
      <c r="R245" s="99"/>
      <c r="S245" s="99"/>
      <c r="T245" s="99"/>
      <c r="U245" s="99"/>
      <c r="V245" s="99"/>
      <c r="W245" s="125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125"/>
    </row>
    <row r="246" spans="1:36" s="70" customFormat="1" ht="24" customHeight="1">
      <c r="A246" s="74"/>
      <c r="B246" s="75" t="s">
        <v>169</v>
      </c>
      <c r="H246" s="71" t="s">
        <v>415</v>
      </c>
      <c r="O246" s="99"/>
      <c r="P246" s="99"/>
      <c r="Q246" s="99"/>
      <c r="R246" s="99"/>
      <c r="S246" s="99"/>
      <c r="T246" s="99"/>
      <c r="U246" s="99"/>
      <c r="V246" s="99"/>
      <c r="W246" s="125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125"/>
    </row>
    <row r="247" spans="1:36" s="70" customFormat="1" ht="24" customHeight="1">
      <c r="A247" s="74"/>
      <c r="B247" s="75" t="s">
        <v>170</v>
      </c>
      <c r="H247" s="71" t="s">
        <v>416</v>
      </c>
      <c r="O247" s="99"/>
      <c r="P247" s="99"/>
      <c r="Q247" s="99"/>
      <c r="R247" s="99"/>
      <c r="S247" s="99"/>
      <c r="T247" s="99"/>
      <c r="U247" s="99"/>
      <c r="V247" s="99"/>
      <c r="W247" s="125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125"/>
    </row>
    <row r="248" spans="1:36" s="70" customFormat="1" ht="24" customHeight="1">
      <c r="A248" s="74"/>
      <c r="B248" s="75" t="s">
        <v>171</v>
      </c>
      <c r="H248" s="71" t="s">
        <v>417</v>
      </c>
      <c r="O248" s="99"/>
      <c r="P248" s="99"/>
      <c r="Q248" s="99"/>
      <c r="R248" s="99"/>
      <c r="S248" s="99"/>
      <c r="T248" s="99"/>
      <c r="U248" s="99"/>
      <c r="V248" s="99"/>
      <c r="W248" s="125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125"/>
    </row>
    <row r="249" spans="1:36" s="70" customFormat="1" ht="24" customHeight="1">
      <c r="A249" s="74"/>
      <c r="B249" s="75" t="s">
        <v>172</v>
      </c>
      <c r="H249" s="71" t="s">
        <v>418</v>
      </c>
      <c r="O249" s="99"/>
      <c r="P249" s="99"/>
      <c r="Q249" s="99"/>
      <c r="R249" s="99"/>
      <c r="S249" s="99"/>
      <c r="T249" s="99"/>
      <c r="U249" s="99"/>
      <c r="V249" s="99"/>
      <c r="W249" s="125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125"/>
    </row>
    <row r="250" spans="1:36" s="70" customFormat="1" ht="24" customHeight="1">
      <c r="A250" s="74"/>
      <c r="B250" s="75" t="s">
        <v>173</v>
      </c>
      <c r="H250" s="71" t="s">
        <v>419</v>
      </c>
      <c r="O250" s="99"/>
      <c r="P250" s="99"/>
      <c r="Q250" s="99"/>
      <c r="R250" s="99"/>
      <c r="S250" s="99"/>
      <c r="T250" s="99"/>
      <c r="U250" s="99"/>
      <c r="V250" s="99"/>
      <c r="W250" s="125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125"/>
    </row>
    <row r="251" spans="1:36" s="70" customFormat="1" ht="24" customHeight="1">
      <c r="A251" s="74"/>
      <c r="B251" s="75" t="s">
        <v>174</v>
      </c>
      <c r="H251" s="71" t="s">
        <v>420</v>
      </c>
      <c r="O251" s="99"/>
      <c r="P251" s="99"/>
      <c r="Q251" s="99"/>
      <c r="R251" s="99"/>
      <c r="S251" s="99"/>
      <c r="T251" s="99"/>
      <c r="U251" s="99"/>
      <c r="V251" s="99"/>
      <c r="W251" s="125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125"/>
    </row>
    <row r="252" spans="1:36" s="70" customFormat="1" ht="24" customHeight="1">
      <c r="A252" s="74"/>
      <c r="B252" s="75" t="s">
        <v>175</v>
      </c>
      <c r="H252" s="71" t="s">
        <v>420</v>
      </c>
      <c r="O252" s="99"/>
      <c r="P252" s="99"/>
      <c r="Q252" s="99"/>
      <c r="R252" s="99"/>
      <c r="S252" s="99"/>
      <c r="T252" s="99"/>
      <c r="U252" s="99"/>
      <c r="V252" s="99"/>
      <c r="W252" s="125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125"/>
    </row>
    <row r="253" spans="1:36" s="70" customFormat="1" ht="24" customHeight="1">
      <c r="A253" s="74"/>
      <c r="B253" s="75" t="s">
        <v>176</v>
      </c>
      <c r="H253" s="71" t="s">
        <v>420</v>
      </c>
      <c r="O253" s="99"/>
      <c r="P253" s="99"/>
      <c r="Q253" s="99"/>
      <c r="R253" s="99"/>
      <c r="S253" s="99"/>
      <c r="T253" s="99"/>
      <c r="U253" s="99"/>
      <c r="V253" s="99"/>
      <c r="W253" s="125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125"/>
    </row>
    <row r="254" spans="1:36" s="70" customFormat="1" ht="24" customHeight="1">
      <c r="A254" s="74"/>
      <c r="B254" s="75" t="s">
        <v>177</v>
      </c>
      <c r="H254" s="71" t="s">
        <v>421</v>
      </c>
      <c r="O254" s="99"/>
      <c r="P254" s="99"/>
      <c r="Q254" s="99"/>
      <c r="R254" s="99"/>
      <c r="S254" s="99"/>
      <c r="T254" s="99"/>
      <c r="U254" s="99"/>
      <c r="V254" s="99"/>
      <c r="W254" s="125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125"/>
    </row>
    <row r="255" spans="1:36" s="70" customFormat="1" ht="24" customHeight="1">
      <c r="A255" s="74"/>
      <c r="B255" s="75" t="s">
        <v>178</v>
      </c>
      <c r="H255" s="71" t="s">
        <v>422</v>
      </c>
      <c r="O255" s="99"/>
      <c r="P255" s="99"/>
      <c r="Q255" s="99"/>
      <c r="R255" s="99"/>
      <c r="S255" s="99"/>
      <c r="T255" s="99"/>
      <c r="U255" s="99"/>
      <c r="V255" s="99"/>
      <c r="W255" s="125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125"/>
    </row>
    <row r="256" spans="1:36" s="70" customFormat="1" ht="24" customHeight="1">
      <c r="A256" s="74"/>
      <c r="B256" s="75" t="s">
        <v>179</v>
      </c>
      <c r="H256" s="71" t="s">
        <v>423</v>
      </c>
      <c r="O256" s="99"/>
      <c r="P256" s="99"/>
      <c r="Q256" s="99"/>
      <c r="R256" s="99"/>
      <c r="S256" s="99"/>
      <c r="T256" s="99"/>
      <c r="U256" s="99"/>
      <c r="V256" s="99"/>
      <c r="W256" s="125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125"/>
    </row>
    <row r="257" spans="1:36" s="70" customFormat="1" ht="24" customHeight="1">
      <c r="A257" s="74"/>
      <c r="B257" s="75" t="s">
        <v>180</v>
      </c>
      <c r="H257" s="71" t="s">
        <v>424</v>
      </c>
      <c r="O257" s="99"/>
      <c r="P257" s="99"/>
      <c r="Q257" s="99"/>
      <c r="R257" s="99"/>
      <c r="S257" s="99"/>
      <c r="T257" s="99"/>
      <c r="U257" s="99"/>
      <c r="V257" s="99"/>
      <c r="W257" s="125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125"/>
    </row>
    <row r="258" spans="1:36" s="70" customFormat="1" ht="24" customHeight="1">
      <c r="A258" s="74"/>
      <c r="B258" s="75" t="s">
        <v>181</v>
      </c>
      <c r="H258" s="71" t="s">
        <v>425</v>
      </c>
      <c r="O258" s="99"/>
      <c r="P258" s="99"/>
      <c r="Q258" s="99"/>
      <c r="R258" s="99"/>
      <c r="S258" s="99"/>
      <c r="T258" s="99"/>
      <c r="U258" s="99"/>
      <c r="V258" s="99"/>
      <c r="W258" s="125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125"/>
    </row>
    <row r="259" spans="1:36" s="70" customFormat="1" ht="24" customHeight="1">
      <c r="A259" s="74"/>
      <c r="B259" s="75" t="s">
        <v>182</v>
      </c>
      <c r="H259" s="71" t="s">
        <v>426</v>
      </c>
      <c r="O259" s="99"/>
      <c r="P259" s="99"/>
      <c r="Q259" s="99"/>
      <c r="R259" s="99"/>
      <c r="S259" s="99"/>
      <c r="T259" s="99"/>
      <c r="U259" s="99"/>
      <c r="V259" s="99"/>
      <c r="W259" s="125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125"/>
    </row>
    <row r="260" spans="1:36" s="70" customFormat="1" ht="24" customHeight="1">
      <c r="A260" s="74"/>
      <c r="B260" s="75" t="s">
        <v>183</v>
      </c>
      <c r="H260" s="71" t="s">
        <v>427</v>
      </c>
      <c r="O260" s="99"/>
      <c r="P260" s="99"/>
      <c r="Q260" s="99"/>
      <c r="R260" s="99"/>
      <c r="S260" s="99"/>
      <c r="T260" s="99"/>
      <c r="U260" s="99"/>
      <c r="V260" s="99"/>
      <c r="W260" s="125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125"/>
    </row>
    <row r="261" spans="1:36" s="70" customFormat="1" ht="24" customHeight="1">
      <c r="A261" s="74"/>
      <c r="B261" s="75" t="s">
        <v>184</v>
      </c>
      <c r="H261" s="71" t="s">
        <v>428</v>
      </c>
      <c r="O261" s="99"/>
      <c r="P261" s="99"/>
      <c r="Q261" s="99"/>
      <c r="R261" s="99"/>
      <c r="S261" s="99"/>
      <c r="T261" s="99"/>
      <c r="U261" s="99"/>
      <c r="V261" s="99"/>
      <c r="W261" s="125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125"/>
    </row>
    <row r="262" spans="1:36" s="70" customFormat="1" ht="24" customHeight="1">
      <c r="A262" s="74"/>
      <c r="B262" s="75" t="s">
        <v>185</v>
      </c>
      <c r="H262" s="71" t="s">
        <v>429</v>
      </c>
      <c r="O262" s="99"/>
      <c r="P262" s="99"/>
      <c r="Q262" s="99"/>
      <c r="R262" s="99"/>
      <c r="S262" s="99"/>
      <c r="T262" s="99"/>
      <c r="U262" s="99"/>
      <c r="V262" s="99"/>
      <c r="W262" s="125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125"/>
    </row>
    <row r="263" spans="1:36" s="70" customFormat="1" ht="24" customHeight="1">
      <c r="A263" s="74"/>
      <c r="B263" s="75" t="s">
        <v>186</v>
      </c>
      <c r="H263" s="71" t="s">
        <v>430</v>
      </c>
      <c r="O263" s="99"/>
      <c r="P263" s="99"/>
      <c r="Q263" s="99"/>
      <c r="R263" s="99"/>
      <c r="S263" s="99"/>
      <c r="T263" s="99"/>
      <c r="U263" s="99"/>
      <c r="V263" s="99"/>
      <c r="W263" s="125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125"/>
    </row>
    <row r="264" spans="1:36" s="70" customFormat="1" ht="24" customHeight="1">
      <c r="A264" s="74"/>
      <c r="B264" s="75" t="s">
        <v>187</v>
      </c>
      <c r="H264" s="71" t="s">
        <v>431</v>
      </c>
      <c r="O264" s="99"/>
      <c r="P264" s="99"/>
      <c r="Q264" s="99"/>
      <c r="R264" s="99"/>
      <c r="S264" s="99"/>
      <c r="T264" s="99"/>
      <c r="U264" s="99"/>
      <c r="V264" s="99"/>
      <c r="W264" s="125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125"/>
    </row>
    <row r="265" spans="1:36" s="70" customFormat="1" ht="24" customHeight="1">
      <c r="A265" s="74"/>
      <c r="B265" s="75" t="s">
        <v>188</v>
      </c>
      <c r="H265" s="71" t="s">
        <v>432</v>
      </c>
      <c r="O265" s="99"/>
      <c r="P265" s="99"/>
      <c r="Q265" s="99"/>
      <c r="R265" s="99"/>
      <c r="S265" s="99"/>
      <c r="T265" s="99"/>
      <c r="U265" s="99"/>
      <c r="V265" s="99"/>
      <c r="W265" s="125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125"/>
    </row>
    <row r="266" spans="1:36" s="70" customFormat="1" ht="24" customHeight="1">
      <c r="A266" s="74"/>
      <c r="B266" s="75" t="s">
        <v>189</v>
      </c>
      <c r="H266" s="71" t="s">
        <v>433</v>
      </c>
      <c r="O266" s="99"/>
      <c r="P266" s="99"/>
      <c r="Q266" s="99"/>
      <c r="R266" s="99"/>
      <c r="S266" s="99"/>
      <c r="T266" s="99"/>
      <c r="U266" s="99"/>
      <c r="V266" s="99"/>
      <c r="W266" s="125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125"/>
    </row>
    <row r="267" spans="1:36" s="70" customFormat="1" ht="24" customHeight="1">
      <c r="A267" s="74"/>
      <c r="B267" s="75" t="s">
        <v>190</v>
      </c>
      <c r="H267" s="71" t="s">
        <v>434</v>
      </c>
      <c r="O267" s="99"/>
      <c r="P267" s="99"/>
      <c r="Q267" s="99"/>
      <c r="R267" s="99"/>
      <c r="S267" s="99"/>
      <c r="T267" s="99"/>
      <c r="U267" s="99"/>
      <c r="V267" s="99"/>
      <c r="W267" s="125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125"/>
    </row>
    <row r="268" spans="1:36" s="70" customFormat="1" ht="24" customHeight="1">
      <c r="A268" s="74"/>
      <c r="B268" s="75" t="s">
        <v>191</v>
      </c>
      <c r="H268" s="71" t="s">
        <v>435</v>
      </c>
      <c r="O268" s="99"/>
      <c r="P268" s="99"/>
      <c r="Q268" s="99"/>
      <c r="R268" s="99"/>
      <c r="S268" s="99"/>
      <c r="T268" s="99"/>
      <c r="U268" s="99"/>
      <c r="V268" s="99"/>
      <c r="W268" s="125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125"/>
    </row>
    <row r="269" spans="1:36" s="70" customFormat="1" ht="24" customHeight="1">
      <c r="A269" s="74"/>
      <c r="B269" s="75" t="s">
        <v>192</v>
      </c>
      <c r="H269" s="71" t="s">
        <v>436</v>
      </c>
      <c r="O269" s="99"/>
      <c r="P269" s="99"/>
      <c r="Q269" s="99"/>
      <c r="R269" s="99"/>
      <c r="S269" s="99"/>
      <c r="T269" s="99"/>
      <c r="U269" s="99"/>
      <c r="V269" s="99"/>
      <c r="W269" s="125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125"/>
    </row>
    <row r="270" spans="1:36" s="70" customFormat="1" ht="24" customHeight="1">
      <c r="A270" s="74"/>
      <c r="B270" s="75" t="s">
        <v>193</v>
      </c>
      <c r="H270" s="71" t="s">
        <v>437</v>
      </c>
      <c r="O270" s="99"/>
      <c r="P270" s="99"/>
      <c r="Q270" s="99"/>
      <c r="R270" s="99"/>
      <c r="S270" s="99"/>
      <c r="T270" s="99"/>
      <c r="U270" s="99"/>
      <c r="V270" s="99"/>
      <c r="W270" s="125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99"/>
      <c r="AJ270" s="125"/>
    </row>
    <row r="271" spans="1:36" s="70" customFormat="1" ht="24" customHeight="1">
      <c r="A271" s="74"/>
      <c r="B271" s="75" t="s">
        <v>194</v>
      </c>
      <c r="H271" s="71" t="s">
        <v>438</v>
      </c>
      <c r="O271" s="99"/>
      <c r="P271" s="99"/>
      <c r="Q271" s="99"/>
      <c r="R271" s="99"/>
      <c r="S271" s="99"/>
      <c r="T271" s="99"/>
      <c r="U271" s="99"/>
      <c r="V271" s="99"/>
      <c r="W271" s="125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125"/>
    </row>
    <row r="272" spans="1:36" s="70" customFormat="1" ht="24" customHeight="1">
      <c r="A272" s="74"/>
      <c r="B272" s="75" t="s">
        <v>195</v>
      </c>
      <c r="H272" s="71" t="s">
        <v>439</v>
      </c>
      <c r="O272" s="99"/>
      <c r="P272" s="99"/>
      <c r="Q272" s="99"/>
      <c r="R272" s="99"/>
      <c r="S272" s="99"/>
      <c r="T272" s="99"/>
      <c r="U272" s="99"/>
      <c r="V272" s="99"/>
      <c r="W272" s="125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125"/>
    </row>
    <row r="273" spans="1:36" s="70" customFormat="1" ht="24" customHeight="1">
      <c r="A273" s="74"/>
      <c r="B273" s="75" t="s">
        <v>196</v>
      </c>
      <c r="H273" s="71" t="s">
        <v>439</v>
      </c>
      <c r="O273" s="99"/>
      <c r="P273" s="99"/>
      <c r="Q273" s="99"/>
      <c r="R273" s="99"/>
      <c r="S273" s="99"/>
      <c r="T273" s="99"/>
      <c r="U273" s="99"/>
      <c r="V273" s="99"/>
      <c r="W273" s="125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125"/>
    </row>
    <row r="274" spans="1:36" s="70" customFormat="1" ht="24" customHeight="1">
      <c r="A274" s="74"/>
      <c r="B274" s="75" t="s">
        <v>197</v>
      </c>
      <c r="H274" s="71" t="s">
        <v>440</v>
      </c>
      <c r="O274" s="99"/>
      <c r="P274" s="99"/>
      <c r="Q274" s="99"/>
      <c r="R274" s="99"/>
      <c r="S274" s="99"/>
      <c r="T274" s="99"/>
      <c r="U274" s="99"/>
      <c r="V274" s="99"/>
      <c r="W274" s="125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125"/>
    </row>
    <row r="275" spans="1:36" s="70" customFormat="1" ht="24" customHeight="1">
      <c r="A275" s="74"/>
      <c r="B275" s="75" t="s">
        <v>198</v>
      </c>
      <c r="H275" s="71" t="s">
        <v>441</v>
      </c>
      <c r="O275" s="99"/>
      <c r="P275" s="99"/>
      <c r="Q275" s="99"/>
      <c r="R275" s="99"/>
      <c r="S275" s="99"/>
      <c r="T275" s="99"/>
      <c r="U275" s="99"/>
      <c r="V275" s="99"/>
      <c r="W275" s="125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125"/>
    </row>
    <row r="276" spans="1:36" s="70" customFormat="1" ht="24" customHeight="1">
      <c r="A276" s="74"/>
      <c r="B276" s="75" t="s">
        <v>199</v>
      </c>
      <c r="H276" s="71" t="s">
        <v>442</v>
      </c>
      <c r="O276" s="99"/>
      <c r="P276" s="99"/>
      <c r="Q276" s="99"/>
      <c r="R276" s="99"/>
      <c r="S276" s="99"/>
      <c r="T276" s="99"/>
      <c r="U276" s="99"/>
      <c r="V276" s="99"/>
      <c r="W276" s="125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125"/>
    </row>
    <row r="277" spans="1:36" s="70" customFormat="1" ht="24" customHeight="1">
      <c r="A277" s="74"/>
      <c r="B277" s="75" t="s">
        <v>200</v>
      </c>
      <c r="H277" s="71" t="s">
        <v>443</v>
      </c>
      <c r="O277" s="99"/>
      <c r="P277" s="99"/>
      <c r="Q277" s="99"/>
      <c r="R277" s="99"/>
      <c r="S277" s="99"/>
      <c r="T277" s="99"/>
      <c r="U277" s="99"/>
      <c r="V277" s="99"/>
      <c r="W277" s="125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125"/>
    </row>
    <row r="278" spans="1:36" s="70" customFormat="1" ht="24" customHeight="1">
      <c r="A278" s="74"/>
      <c r="B278" s="75" t="s">
        <v>201</v>
      </c>
      <c r="H278" s="71" t="s">
        <v>444</v>
      </c>
      <c r="O278" s="99"/>
      <c r="P278" s="99"/>
      <c r="Q278" s="99"/>
      <c r="R278" s="99"/>
      <c r="S278" s="99"/>
      <c r="T278" s="99"/>
      <c r="U278" s="99"/>
      <c r="V278" s="99"/>
      <c r="W278" s="125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125"/>
    </row>
    <row r="279" spans="1:36" s="70" customFormat="1" ht="24" customHeight="1">
      <c r="A279" s="74"/>
      <c r="B279" s="75" t="s">
        <v>202</v>
      </c>
      <c r="H279" s="71" t="s">
        <v>445</v>
      </c>
      <c r="O279" s="99"/>
      <c r="P279" s="99"/>
      <c r="Q279" s="99"/>
      <c r="R279" s="99"/>
      <c r="S279" s="99"/>
      <c r="T279" s="99"/>
      <c r="U279" s="99"/>
      <c r="V279" s="99"/>
      <c r="W279" s="125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125"/>
    </row>
    <row r="280" spans="1:36" s="70" customFormat="1" ht="24" customHeight="1">
      <c r="A280" s="74"/>
      <c r="B280" s="75" t="s">
        <v>203</v>
      </c>
      <c r="H280" s="71" t="s">
        <v>446</v>
      </c>
      <c r="O280" s="99"/>
      <c r="P280" s="99"/>
      <c r="Q280" s="99"/>
      <c r="R280" s="99"/>
      <c r="S280" s="99"/>
      <c r="T280" s="99"/>
      <c r="U280" s="99"/>
      <c r="V280" s="99"/>
      <c r="W280" s="125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125"/>
    </row>
    <row r="281" spans="1:36" s="70" customFormat="1" ht="24" customHeight="1">
      <c r="A281" s="74"/>
      <c r="B281" s="75" t="s">
        <v>204</v>
      </c>
      <c r="H281" s="71" t="s">
        <v>447</v>
      </c>
      <c r="O281" s="99"/>
      <c r="P281" s="99"/>
      <c r="Q281" s="99"/>
      <c r="R281" s="99"/>
      <c r="S281" s="99"/>
      <c r="T281" s="99"/>
      <c r="U281" s="99"/>
      <c r="V281" s="99"/>
      <c r="W281" s="125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125"/>
    </row>
    <row r="282" spans="1:36" s="70" customFormat="1" ht="24" customHeight="1">
      <c r="A282" s="74"/>
      <c r="B282" s="75" t="s">
        <v>205</v>
      </c>
      <c r="H282" s="71" t="s">
        <v>448</v>
      </c>
      <c r="O282" s="99"/>
      <c r="P282" s="99"/>
      <c r="Q282" s="99"/>
      <c r="R282" s="99"/>
      <c r="S282" s="99"/>
      <c r="T282" s="99"/>
      <c r="U282" s="99"/>
      <c r="V282" s="99"/>
      <c r="W282" s="125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125"/>
    </row>
    <row r="283" spans="1:36" s="70" customFormat="1" ht="24" customHeight="1">
      <c r="A283" s="74"/>
      <c r="B283" s="75" t="s">
        <v>206</v>
      </c>
      <c r="H283" s="71" t="s">
        <v>449</v>
      </c>
      <c r="O283" s="99"/>
      <c r="P283" s="99"/>
      <c r="Q283" s="99"/>
      <c r="R283" s="99"/>
      <c r="S283" s="99"/>
      <c r="T283" s="99"/>
      <c r="U283" s="99"/>
      <c r="V283" s="99"/>
      <c r="W283" s="125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125"/>
    </row>
    <row r="284" spans="1:36" s="70" customFormat="1" ht="24" customHeight="1">
      <c r="A284" s="74"/>
      <c r="B284" s="75" t="s">
        <v>207</v>
      </c>
      <c r="H284" s="71" t="s">
        <v>450</v>
      </c>
      <c r="O284" s="99"/>
      <c r="P284" s="99"/>
      <c r="Q284" s="99"/>
      <c r="R284" s="99"/>
      <c r="S284" s="99"/>
      <c r="T284" s="99"/>
      <c r="U284" s="99"/>
      <c r="V284" s="99"/>
      <c r="W284" s="125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125"/>
    </row>
    <row r="285" spans="1:36" s="70" customFormat="1" ht="24" customHeight="1">
      <c r="A285" s="74"/>
      <c r="B285" s="75" t="s">
        <v>208</v>
      </c>
      <c r="H285" s="71" t="s">
        <v>451</v>
      </c>
      <c r="O285" s="99"/>
      <c r="P285" s="99"/>
      <c r="Q285" s="99"/>
      <c r="R285" s="99"/>
      <c r="S285" s="99"/>
      <c r="T285" s="99"/>
      <c r="U285" s="99"/>
      <c r="V285" s="99"/>
      <c r="W285" s="125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125"/>
    </row>
    <row r="286" spans="1:36" s="70" customFormat="1" ht="24" customHeight="1">
      <c r="A286" s="74"/>
      <c r="B286" s="75" t="s">
        <v>209</v>
      </c>
      <c r="H286" s="71" t="s">
        <v>452</v>
      </c>
      <c r="O286" s="99"/>
      <c r="P286" s="99"/>
      <c r="Q286" s="99"/>
      <c r="R286" s="99"/>
      <c r="S286" s="99"/>
      <c r="T286" s="99"/>
      <c r="U286" s="99"/>
      <c r="V286" s="99"/>
      <c r="W286" s="125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125"/>
    </row>
    <row r="287" spans="1:36" s="70" customFormat="1" ht="24" customHeight="1">
      <c r="A287" s="74"/>
      <c r="B287" s="75" t="s">
        <v>210</v>
      </c>
      <c r="H287" s="71" t="s">
        <v>453</v>
      </c>
      <c r="O287" s="99"/>
      <c r="P287" s="99"/>
      <c r="Q287" s="99"/>
      <c r="R287" s="99"/>
      <c r="S287" s="99"/>
      <c r="T287" s="99"/>
      <c r="U287" s="99"/>
      <c r="V287" s="99"/>
      <c r="W287" s="125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125"/>
    </row>
    <row r="288" spans="1:36" s="70" customFormat="1" ht="24" customHeight="1">
      <c r="A288" s="74"/>
      <c r="B288" s="75" t="s">
        <v>211</v>
      </c>
      <c r="H288" s="71" t="s">
        <v>454</v>
      </c>
      <c r="O288" s="99"/>
      <c r="P288" s="99"/>
      <c r="Q288" s="99"/>
      <c r="R288" s="99"/>
      <c r="S288" s="99"/>
      <c r="T288" s="99"/>
      <c r="U288" s="99"/>
      <c r="V288" s="99"/>
      <c r="W288" s="125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125"/>
    </row>
    <row r="289" spans="1:36" s="70" customFormat="1" ht="24" customHeight="1">
      <c r="A289" s="74"/>
      <c r="B289" s="75" t="s">
        <v>212</v>
      </c>
      <c r="H289" s="71" t="s">
        <v>455</v>
      </c>
      <c r="O289" s="99"/>
      <c r="P289" s="99"/>
      <c r="Q289" s="99"/>
      <c r="R289" s="99"/>
      <c r="S289" s="99"/>
      <c r="T289" s="99"/>
      <c r="U289" s="99"/>
      <c r="V289" s="99"/>
      <c r="W289" s="125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125"/>
    </row>
    <row r="290" spans="1:36" s="70" customFormat="1" ht="24" customHeight="1">
      <c r="A290" s="74"/>
      <c r="B290" s="76" t="s">
        <v>633</v>
      </c>
      <c r="H290" s="71" t="s">
        <v>456</v>
      </c>
      <c r="O290" s="99"/>
      <c r="P290" s="99"/>
      <c r="Q290" s="99"/>
      <c r="R290" s="99"/>
      <c r="S290" s="99"/>
      <c r="T290" s="99"/>
      <c r="U290" s="99"/>
      <c r="V290" s="99"/>
      <c r="W290" s="125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125"/>
    </row>
    <row r="291" spans="1:36" s="70" customFormat="1" ht="24" customHeight="1">
      <c r="A291" s="74"/>
      <c r="B291" s="75" t="s">
        <v>213</v>
      </c>
      <c r="H291" s="71" t="s">
        <v>457</v>
      </c>
      <c r="O291" s="99"/>
      <c r="P291" s="99"/>
      <c r="Q291" s="99"/>
      <c r="R291" s="99"/>
      <c r="S291" s="99"/>
      <c r="T291" s="99"/>
      <c r="U291" s="99"/>
      <c r="V291" s="99"/>
      <c r="W291" s="125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125"/>
    </row>
    <row r="292" spans="1:36" s="70" customFormat="1" ht="24" customHeight="1">
      <c r="A292" s="74"/>
      <c r="B292" s="75" t="s">
        <v>214</v>
      </c>
      <c r="H292" s="71" t="s">
        <v>458</v>
      </c>
      <c r="O292" s="99"/>
      <c r="P292" s="99"/>
      <c r="Q292" s="99"/>
      <c r="R292" s="99"/>
      <c r="S292" s="99"/>
      <c r="T292" s="99"/>
      <c r="U292" s="99"/>
      <c r="V292" s="99"/>
      <c r="W292" s="125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125"/>
    </row>
    <row r="293" spans="1:36" s="70" customFormat="1" ht="24" customHeight="1">
      <c r="A293" s="74"/>
      <c r="B293" s="75" t="s">
        <v>215</v>
      </c>
      <c r="H293" s="71" t="s">
        <v>459</v>
      </c>
      <c r="O293" s="99"/>
      <c r="P293" s="99"/>
      <c r="Q293" s="99"/>
      <c r="R293" s="99"/>
      <c r="S293" s="99"/>
      <c r="T293" s="99"/>
      <c r="U293" s="99"/>
      <c r="V293" s="99"/>
      <c r="W293" s="125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125"/>
    </row>
    <row r="294" spans="1:36" s="70" customFormat="1" ht="24" customHeight="1">
      <c r="A294" s="74"/>
      <c r="B294" s="75" t="s">
        <v>216</v>
      </c>
      <c r="H294" s="71" t="s">
        <v>460</v>
      </c>
      <c r="O294" s="99"/>
      <c r="P294" s="99"/>
      <c r="Q294" s="99"/>
      <c r="R294" s="99"/>
      <c r="S294" s="99"/>
      <c r="T294" s="99"/>
      <c r="U294" s="99"/>
      <c r="V294" s="99"/>
      <c r="W294" s="125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125"/>
    </row>
    <row r="295" spans="1:36" s="70" customFormat="1" ht="24" customHeight="1">
      <c r="A295" s="74"/>
      <c r="B295" s="75" t="s">
        <v>217</v>
      </c>
      <c r="H295" s="71" t="s">
        <v>461</v>
      </c>
      <c r="O295" s="99"/>
      <c r="P295" s="99"/>
      <c r="Q295" s="99"/>
      <c r="R295" s="99"/>
      <c r="S295" s="99"/>
      <c r="T295" s="99"/>
      <c r="U295" s="99"/>
      <c r="V295" s="99"/>
      <c r="W295" s="125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125"/>
    </row>
    <row r="296" spans="1:36" s="70" customFormat="1" ht="24" customHeight="1">
      <c r="A296" s="74"/>
      <c r="B296" s="75" t="s">
        <v>218</v>
      </c>
      <c r="H296" s="71" t="s">
        <v>462</v>
      </c>
      <c r="O296" s="99"/>
      <c r="P296" s="99"/>
      <c r="Q296" s="99"/>
      <c r="R296" s="99"/>
      <c r="S296" s="99"/>
      <c r="T296" s="99"/>
      <c r="U296" s="99"/>
      <c r="V296" s="99"/>
      <c r="W296" s="125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125"/>
    </row>
    <row r="297" spans="1:36" s="70" customFormat="1" ht="24" customHeight="1">
      <c r="A297" s="74"/>
      <c r="B297" s="75" t="s">
        <v>219</v>
      </c>
      <c r="H297" s="71" t="s">
        <v>463</v>
      </c>
      <c r="O297" s="99"/>
      <c r="P297" s="99"/>
      <c r="Q297" s="99"/>
      <c r="R297" s="99"/>
      <c r="S297" s="99"/>
      <c r="T297" s="99"/>
      <c r="U297" s="99"/>
      <c r="V297" s="99"/>
      <c r="W297" s="125"/>
      <c r="X297" s="99"/>
      <c r="Y297" s="99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125"/>
    </row>
    <row r="298" spans="1:36" s="70" customFormat="1" ht="24" customHeight="1">
      <c r="A298" s="74"/>
      <c r="B298" s="75" t="s">
        <v>220</v>
      </c>
      <c r="H298" s="71" t="s">
        <v>464</v>
      </c>
      <c r="O298" s="99"/>
      <c r="P298" s="99"/>
      <c r="Q298" s="99"/>
      <c r="R298" s="99"/>
      <c r="S298" s="99"/>
      <c r="T298" s="99"/>
      <c r="U298" s="99"/>
      <c r="V298" s="99"/>
      <c r="W298" s="125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125"/>
    </row>
    <row r="299" spans="1:36" s="70" customFormat="1" ht="24" customHeight="1">
      <c r="A299" s="74"/>
      <c r="B299" s="75" t="s">
        <v>221</v>
      </c>
      <c r="H299" s="71" t="s">
        <v>465</v>
      </c>
      <c r="O299" s="99"/>
      <c r="P299" s="99"/>
      <c r="Q299" s="99"/>
      <c r="R299" s="99"/>
      <c r="S299" s="99"/>
      <c r="T299" s="99"/>
      <c r="U299" s="99"/>
      <c r="V299" s="99"/>
      <c r="W299" s="125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125"/>
    </row>
    <row r="300" spans="1:36" s="70" customFormat="1" ht="24" customHeight="1">
      <c r="A300" s="74"/>
      <c r="B300" s="75" t="s">
        <v>222</v>
      </c>
      <c r="H300" s="71" t="s">
        <v>466</v>
      </c>
      <c r="O300" s="99"/>
      <c r="P300" s="99"/>
      <c r="Q300" s="99"/>
      <c r="R300" s="99"/>
      <c r="S300" s="99"/>
      <c r="T300" s="99"/>
      <c r="U300" s="99"/>
      <c r="V300" s="99"/>
      <c r="W300" s="125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125"/>
    </row>
    <row r="301" spans="1:36" s="70" customFormat="1" ht="24" customHeight="1">
      <c r="A301" s="74"/>
      <c r="B301" s="75" t="s">
        <v>223</v>
      </c>
      <c r="H301" s="71" t="s">
        <v>467</v>
      </c>
      <c r="O301" s="99"/>
      <c r="P301" s="99"/>
      <c r="Q301" s="99"/>
      <c r="R301" s="99"/>
      <c r="S301" s="99"/>
      <c r="T301" s="99"/>
      <c r="U301" s="99"/>
      <c r="V301" s="99"/>
      <c r="W301" s="125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125"/>
    </row>
    <row r="302" spans="1:36" s="70" customFormat="1" ht="24" customHeight="1">
      <c r="A302" s="74"/>
      <c r="B302" s="75" t="s">
        <v>224</v>
      </c>
      <c r="H302" s="71" t="s">
        <v>468</v>
      </c>
      <c r="O302" s="99"/>
      <c r="P302" s="99"/>
      <c r="Q302" s="99"/>
      <c r="R302" s="99"/>
      <c r="S302" s="99"/>
      <c r="T302" s="99"/>
      <c r="U302" s="99"/>
      <c r="V302" s="99"/>
      <c r="W302" s="125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125"/>
    </row>
    <row r="303" spans="1:36" s="70" customFormat="1" ht="24" customHeight="1">
      <c r="A303" s="74"/>
      <c r="B303" s="75" t="s">
        <v>225</v>
      </c>
      <c r="H303" s="71" t="s">
        <v>469</v>
      </c>
      <c r="O303" s="99"/>
      <c r="P303" s="99"/>
      <c r="Q303" s="99"/>
      <c r="R303" s="99"/>
      <c r="S303" s="99"/>
      <c r="T303" s="99"/>
      <c r="U303" s="99"/>
      <c r="V303" s="99"/>
      <c r="W303" s="125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125"/>
    </row>
    <row r="304" spans="1:36" s="70" customFormat="1" ht="24" customHeight="1">
      <c r="A304" s="74"/>
      <c r="B304" s="75" t="s">
        <v>226</v>
      </c>
      <c r="H304" s="71" t="s">
        <v>470</v>
      </c>
      <c r="O304" s="99"/>
      <c r="P304" s="99"/>
      <c r="Q304" s="99"/>
      <c r="R304" s="99"/>
      <c r="S304" s="99"/>
      <c r="T304" s="99"/>
      <c r="U304" s="99"/>
      <c r="V304" s="99"/>
      <c r="W304" s="125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125"/>
    </row>
    <row r="305" spans="1:36" s="70" customFormat="1" ht="24" customHeight="1">
      <c r="A305" s="74"/>
      <c r="B305" s="76" t="s">
        <v>634</v>
      </c>
      <c r="H305" s="71" t="s">
        <v>471</v>
      </c>
      <c r="O305" s="99"/>
      <c r="P305" s="99"/>
      <c r="Q305" s="99"/>
      <c r="R305" s="99"/>
      <c r="S305" s="99"/>
      <c r="T305" s="99"/>
      <c r="U305" s="99"/>
      <c r="V305" s="99"/>
      <c r="W305" s="125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125"/>
    </row>
    <row r="306" spans="1:36" s="70" customFormat="1" ht="24" customHeight="1">
      <c r="A306" s="74"/>
      <c r="B306" s="75" t="s">
        <v>227</v>
      </c>
      <c r="H306" s="71" t="s">
        <v>472</v>
      </c>
      <c r="O306" s="99"/>
      <c r="P306" s="99"/>
      <c r="Q306" s="99"/>
      <c r="R306" s="99"/>
      <c r="S306" s="99"/>
      <c r="T306" s="99"/>
      <c r="U306" s="99"/>
      <c r="V306" s="99"/>
      <c r="W306" s="125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125"/>
    </row>
    <row r="307" spans="1:36" s="70" customFormat="1" ht="24" customHeight="1">
      <c r="A307" s="74"/>
      <c r="B307" s="75" t="s">
        <v>228</v>
      </c>
      <c r="H307" s="71" t="s">
        <v>473</v>
      </c>
      <c r="O307" s="99"/>
      <c r="P307" s="99"/>
      <c r="Q307" s="99"/>
      <c r="R307" s="99"/>
      <c r="S307" s="99"/>
      <c r="T307" s="99"/>
      <c r="U307" s="99"/>
      <c r="V307" s="99"/>
      <c r="W307" s="125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125"/>
    </row>
    <row r="308" spans="1:36" s="70" customFormat="1" ht="24" customHeight="1">
      <c r="A308" s="74"/>
      <c r="B308" s="75" t="s">
        <v>229</v>
      </c>
      <c r="H308" s="71" t="s">
        <v>474</v>
      </c>
      <c r="O308" s="99"/>
      <c r="P308" s="99"/>
      <c r="Q308" s="99"/>
      <c r="R308" s="99"/>
      <c r="S308" s="99"/>
      <c r="T308" s="99"/>
      <c r="U308" s="99"/>
      <c r="V308" s="99"/>
      <c r="W308" s="125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125"/>
    </row>
    <row r="309" spans="1:36" s="70" customFormat="1" ht="24" customHeight="1">
      <c r="A309" s="74"/>
      <c r="B309" s="75" t="s">
        <v>230</v>
      </c>
      <c r="H309" s="71" t="s">
        <v>475</v>
      </c>
      <c r="O309" s="99"/>
      <c r="P309" s="99"/>
      <c r="Q309" s="99"/>
      <c r="R309" s="99"/>
      <c r="S309" s="99"/>
      <c r="T309" s="99"/>
      <c r="U309" s="99"/>
      <c r="V309" s="99"/>
      <c r="W309" s="125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125"/>
    </row>
    <row r="310" spans="1:36" s="70" customFormat="1" ht="24" customHeight="1">
      <c r="A310" s="74"/>
      <c r="B310" s="75" t="s">
        <v>231</v>
      </c>
      <c r="H310" s="71" t="s">
        <v>476</v>
      </c>
      <c r="O310" s="99"/>
      <c r="P310" s="99"/>
      <c r="Q310" s="99"/>
      <c r="R310" s="99"/>
      <c r="S310" s="99"/>
      <c r="T310" s="99"/>
      <c r="U310" s="99"/>
      <c r="V310" s="99"/>
      <c r="W310" s="125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125"/>
    </row>
    <row r="311" spans="1:36" s="70" customFormat="1" ht="24" customHeight="1">
      <c r="A311" s="74"/>
      <c r="B311" s="75" t="s">
        <v>232</v>
      </c>
      <c r="H311" s="71" t="s">
        <v>477</v>
      </c>
      <c r="O311" s="99"/>
      <c r="P311" s="99"/>
      <c r="Q311" s="99"/>
      <c r="R311" s="99"/>
      <c r="S311" s="99"/>
      <c r="T311" s="99"/>
      <c r="U311" s="99"/>
      <c r="V311" s="99"/>
      <c r="W311" s="125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125"/>
    </row>
    <row r="312" spans="1:36" s="70" customFormat="1" ht="24" customHeight="1">
      <c r="A312" s="74"/>
      <c r="B312" s="75" t="s">
        <v>233</v>
      </c>
      <c r="H312" s="71" t="s">
        <v>478</v>
      </c>
      <c r="O312" s="99"/>
      <c r="P312" s="99"/>
      <c r="Q312" s="99"/>
      <c r="R312" s="99"/>
      <c r="S312" s="99"/>
      <c r="T312" s="99"/>
      <c r="U312" s="99"/>
      <c r="V312" s="99"/>
      <c r="W312" s="125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125"/>
    </row>
    <row r="313" spans="1:36" s="70" customFormat="1" ht="24" customHeight="1">
      <c r="A313" s="74"/>
      <c r="B313" s="75" t="s">
        <v>234</v>
      </c>
      <c r="H313" s="71" t="s">
        <v>479</v>
      </c>
      <c r="O313" s="99"/>
      <c r="P313" s="99"/>
      <c r="Q313" s="99"/>
      <c r="R313" s="99"/>
      <c r="S313" s="99"/>
      <c r="T313" s="99"/>
      <c r="U313" s="99"/>
      <c r="V313" s="99"/>
      <c r="W313" s="125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125"/>
    </row>
    <row r="314" spans="1:36" s="70" customFormat="1" ht="24" customHeight="1">
      <c r="A314" s="74"/>
      <c r="B314" s="75" t="s">
        <v>235</v>
      </c>
      <c r="H314" s="71" t="s">
        <v>480</v>
      </c>
      <c r="O314" s="99"/>
      <c r="P314" s="99"/>
      <c r="Q314" s="99"/>
      <c r="R314" s="99"/>
      <c r="S314" s="99"/>
      <c r="T314" s="99"/>
      <c r="U314" s="99"/>
      <c r="V314" s="99"/>
      <c r="W314" s="125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125"/>
    </row>
    <row r="315" spans="1:36" s="70" customFormat="1" ht="24" customHeight="1">
      <c r="A315" s="74"/>
      <c r="B315" s="75" t="s">
        <v>236</v>
      </c>
      <c r="H315" s="71" t="s">
        <v>481</v>
      </c>
      <c r="O315" s="99"/>
      <c r="P315" s="99"/>
      <c r="Q315" s="99"/>
      <c r="R315" s="99"/>
      <c r="S315" s="99"/>
      <c r="T315" s="99"/>
      <c r="U315" s="99"/>
      <c r="V315" s="99"/>
      <c r="W315" s="125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125"/>
    </row>
    <row r="316" spans="1:36" s="70" customFormat="1" ht="24" customHeight="1">
      <c r="A316" s="74"/>
      <c r="B316" s="75" t="s">
        <v>237</v>
      </c>
      <c r="H316" s="71" t="s">
        <v>482</v>
      </c>
      <c r="O316" s="99"/>
      <c r="P316" s="99"/>
      <c r="Q316" s="99"/>
      <c r="R316" s="99"/>
      <c r="S316" s="99"/>
      <c r="T316" s="99"/>
      <c r="U316" s="99"/>
      <c r="V316" s="99"/>
      <c r="W316" s="125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125"/>
    </row>
    <row r="317" spans="1:36" s="70" customFormat="1" ht="24" customHeight="1">
      <c r="A317" s="74"/>
      <c r="B317" s="75" t="s">
        <v>238</v>
      </c>
      <c r="H317" s="71" t="s">
        <v>483</v>
      </c>
      <c r="O317" s="99"/>
      <c r="P317" s="99"/>
      <c r="Q317" s="99"/>
      <c r="R317" s="99"/>
      <c r="S317" s="99"/>
      <c r="T317" s="99"/>
      <c r="U317" s="99"/>
      <c r="V317" s="99"/>
      <c r="W317" s="125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125"/>
    </row>
    <row r="318" spans="1:36" s="70" customFormat="1" ht="24" customHeight="1">
      <c r="A318" s="74"/>
      <c r="B318" s="75" t="s">
        <v>274</v>
      </c>
      <c r="H318" s="71" t="s">
        <v>484</v>
      </c>
      <c r="O318" s="99"/>
      <c r="P318" s="99"/>
      <c r="Q318" s="99"/>
      <c r="R318" s="99"/>
      <c r="S318" s="99"/>
      <c r="T318" s="99"/>
      <c r="U318" s="99"/>
      <c r="V318" s="99"/>
      <c r="W318" s="125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125"/>
    </row>
    <row r="319" spans="1:36" s="70" customFormat="1" ht="24" customHeight="1">
      <c r="A319" s="74"/>
      <c r="H319" s="71" t="s">
        <v>485</v>
      </c>
      <c r="O319" s="99"/>
      <c r="P319" s="99"/>
      <c r="Q319" s="99"/>
      <c r="R319" s="99"/>
      <c r="S319" s="99"/>
      <c r="T319" s="99"/>
      <c r="U319" s="99"/>
      <c r="V319" s="99"/>
      <c r="W319" s="125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125"/>
    </row>
    <row r="320" spans="1:36" s="70" customFormat="1" ht="24" customHeight="1">
      <c r="A320" s="74"/>
      <c r="H320" s="71" t="s">
        <v>486</v>
      </c>
      <c r="O320" s="99"/>
      <c r="P320" s="99"/>
      <c r="Q320" s="99"/>
      <c r="R320" s="99"/>
      <c r="S320" s="99"/>
      <c r="T320" s="99"/>
      <c r="U320" s="99"/>
      <c r="V320" s="99"/>
      <c r="W320" s="125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125"/>
    </row>
    <row r="321" spans="1:36" s="70" customFormat="1" ht="24" customHeight="1">
      <c r="A321" s="74"/>
      <c r="H321" s="71" t="s">
        <v>487</v>
      </c>
      <c r="O321" s="99"/>
      <c r="P321" s="99"/>
      <c r="Q321" s="99"/>
      <c r="R321" s="99"/>
      <c r="S321" s="99"/>
      <c r="T321" s="99"/>
      <c r="U321" s="99"/>
      <c r="V321" s="99"/>
      <c r="W321" s="125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125"/>
    </row>
    <row r="322" spans="1:36" s="70" customFormat="1" ht="24" customHeight="1">
      <c r="A322" s="74"/>
      <c r="H322" s="71" t="s">
        <v>488</v>
      </c>
      <c r="O322" s="99"/>
      <c r="P322" s="99"/>
      <c r="Q322" s="99"/>
      <c r="R322" s="99"/>
      <c r="S322" s="99"/>
      <c r="T322" s="99"/>
      <c r="U322" s="99"/>
      <c r="V322" s="99"/>
      <c r="W322" s="125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125"/>
    </row>
    <row r="323" spans="1:36" s="70" customFormat="1" ht="24" customHeight="1">
      <c r="A323" s="74"/>
      <c r="H323" s="71" t="s">
        <v>489</v>
      </c>
      <c r="O323" s="99"/>
      <c r="P323" s="99"/>
      <c r="Q323" s="99"/>
      <c r="R323" s="99"/>
      <c r="S323" s="99"/>
      <c r="T323" s="99"/>
      <c r="U323" s="99"/>
      <c r="V323" s="99"/>
      <c r="W323" s="125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125"/>
    </row>
    <row r="324" spans="1:36" s="70" customFormat="1" ht="24" customHeight="1">
      <c r="A324" s="74"/>
      <c r="H324" s="71" t="s">
        <v>490</v>
      </c>
      <c r="O324" s="99"/>
      <c r="P324" s="99"/>
      <c r="Q324" s="99"/>
      <c r="R324" s="99"/>
      <c r="S324" s="99"/>
      <c r="T324" s="99"/>
      <c r="U324" s="99"/>
      <c r="V324" s="99"/>
      <c r="W324" s="125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125"/>
    </row>
    <row r="325" spans="1:36" s="70" customFormat="1" ht="24" customHeight="1">
      <c r="A325" s="74"/>
      <c r="H325" s="71" t="s">
        <v>491</v>
      </c>
      <c r="O325" s="99"/>
      <c r="P325" s="99"/>
      <c r="Q325" s="99"/>
      <c r="R325" s="99"/>
      <c r="S325" s="99"/>
      <c r="T325" s="99"/>
      <c r="U325" s="99"/>
      <c r="V325" s="99"/>
      <c r="W325" s="125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125"/>
    </row>
    <row r="326" spans="1:36" s="70" customFormat="1" ht="24" customHeight="1">
      <c r="A326" s="74"/>
      <c r="H326" s="71" t="s">
        <v>492</v>
      </c>
      <c r="O326" s="99"/>
      <c r="P326" s="99"/>
      <c r="Q326" s="99"/>
      <c r="R326" s="99"/>
      <c r="S326" s="99"/>
      <c r="T326" s="99"/>
      <c r="U326" s="99"/>
      <c r="V326" s="99"/>
      <c r="W326" s="125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125"/>
    </row>
    <row r="327" spans="1:36" s="70" customFormat="1" ht="24" customHeight="1">
      <c r="A327" s="74"/>
      <c r="H327" s="71" t="s">
        <v>493</v>
      </c>
      <c r="O327" s="99"/>
      <c r="P327" s="99"/>
      <c r="Q327" s="99"/>
      <c r="R327" s="99"/>
      <c r="S327" s="99"/>
      <c r="T327" s="99"/>
      <c r="U327" s="99"/>
      <c r="V327" s="99"/>
      <c r="W327" s="125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125"/>
    </row>
    <row r="328" spans="1:36" s="70" customFormat="1" ht="24" customHeight="1">
      <c r="A328" s="74"/>
      <c r="H328" s="71" t="s">
        <v>494</v>
      </c>
      <c r="O328" s="99"/>
      <c r="P328" s="99"/>
      <c r="Q328" s="99"/>
      <c r="R328" s="99"/>
      <c r="S328" s="99"/>
      <c r="T328" s="99"/>
      <c r="U328" s="99"/>
      <c r="V328" s="99"/>
      <c r="W328" s="125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125"/>
    </row>
    <row r="329" spans="1:36" s="70" customFormat="1" ht="24" customHeight="1">
      <c r="A329" s="74"/>
      <c r="H329" s="71" t="s">
        <v>495</v>
      </c>
      <c r="O329" s="99"/>
      <c r="P329" s="99"/>
      <c r="Q329" s="99"/>
      <c r="R329" s="99"/>
      <c r="S329" s="99"/>
      <c r="T329" s="99"/>
      <c r="U329" s="99"/>
      <c r="V329" s="99"/>
      <c r="W329" s="125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125"/>
    </row>
    <row r="330" spans="1:36" s="70" customFormat="1" ht="24" customHeight="1">
      <c r="A330" s="74"/>
      <c r="H330" s="71" t="s">
        <v>496</v>
      </c>
      <c r="O330" s="99"/>
      <c r="P330" s="99"/>
      <c r="Q330" s="99"/>
      <c r="R330" s="99"/>
      <c r="S330" s="99"/>
      <c r="T330" s="99"/>
      <c r="U330" s="99"/>
      <c r="V330" s="99"/>
      <c r="W330" s="125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125"/>
    </row>
    <row r="331" spans="1:36" s="70" customFormat="1" ht="24" customHeight="1">
      <c r="A331" s="74"/>
      <c r="H331" s="71" t="s">
        <v>497</v>
      </c>
      <c r="O331" s="99"/>
      <c r="P331" s="99"/>
      <c r="Q331" s="99"/>
      <c r="R331" s="99"/>
      <c r="S331" s="99"/>
      <c r="T331" s="99"/>
      <c r="U331" s="99"/>
      <c r="V331" s="99"/>
      <c r="W331" s="125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125"/>
    </row>
    <row r="332" spans="1:36" s="70" customFormat="1" ht="24" customHeight="1">
      <c r="A332" s="74"/>
      <c r="H332" s="71" t="s">
        <v>498</v>
      </c>
      <c r="O332" s="99"/>
      <c r="P332" s="99"/>
      <c r="Q332" s="99"/>
      <c r="R332" s="99"/>
      <c r="S332" s="99"/>
      <c r="T332" s="99"/>
      <c r="U332" s="99"/>
      <c r="V332" s="99"/>
      <c r="W332" s="125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125"/>
    </row>
    <row r="333" spans="1:36" s="70" customFormat="1" ht="24" customHeight="1">
      <c r="A333" s="74"/>
      <c r="H333" s="71" t="s">
        <v>499</v>
      </c>
      <c r="O333" s="99"/>
      <c r="P333" s="99"/>
      <c r="Q333" s="99"/>
      <c r="R333" s="99"/>
      <c r="S333" s="99"/>
      <c r="T333" s="99"/>
      <c r="U333" s="99"/>
      <c r="V333" s="99"/>
      <c r="W333" s="125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125"/>
    </row>
    <row r="334" spans="1:36" s="70" customFormat="1" ht="24" customHeight="1">
      <c r="A334" s="74"/>
      <c r="H334" s="71" t="s">
        <v>500</v>
      </c>
      <c r="O334" s="99"/>
      <c r="P334" s="99"/>
      <c r="Q334" s="99"/>
      <c r="R334" s="99"/>
      <c r="S334" s="99"/>
      <c r="T334" s="99"/>
      <c r="U334" s="99"/>
      <c r="V334" s="99"/>
      <c r="W334" s="125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125"/>
    </row>
    <row r="335" spans="1:36" s="70" customFormat="1" ht="24" customHeight="1">
      <c r="A335" s="74"/>
      <c r="H335" s="71" t="s">
        <v>501</v>
      </c>
      <c r="O335" s="99"/>
      <c r="P335" s="99"/>
      <c r="Q335" s="99"/>
      <c r="R335" s="99"/>
      <c r="S335" s="99"/>
      <c r="T335" s="99"/>
      <c r="U335" s="99"/>
      <c r="V335" s="99"/>
      <c r="W335" s="125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125"/>
    </row>
    <row r="336" spans="1:36" s="70" customFormat="1" ht="24" customHeight="1">
      <c r="A336" s="74"/>
      <c r="H336" s="71" t="s">
        <v>502</v>
      </c>
      <c r="O336" s="99"/>
      <c r="P336" s="99"/>
      <c r="Q336" s="99"/>
      <c r="R336" s="99"/>
      <c r="S336" s="99"/>
      <c r="T336" s="99"/>
      <c r="U336" s="99"/>
      <c r="V336" s="99"/>
      <c r="W336" s="125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125"/>
    </row>
    <row r="337" spans="1:36" s="70" customFormat="1" ht="24" customHeight="1">
      <c r="A337" s="74"/>
      <c r="H337" s="71" t="s">
        <v>503</v>
      </c>
      <c r="O337" s="99"/>
      <c r="P337" s="99"/>
      <c r="Q337" s="99"/>
      <c r="R337" s="99"/>
      <c r="S337" s="99"/>
      <c r="T337" s="99"/>
      <c r="U337" s="99"/>
      <c r="V337" s="99"/>
      <c r="W337" s="125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125"/>
    </row>
    <row r="338" spans="1:36" s="70" customFormat="1" ht="24" customHeight="1">
      <c r="A338" s="74"/>
      <c r="H338" s="71" t="s">
        <v>504</v>
      </c>
      <c r="O338" s="99"/>
      <c r="P338" s="99"/>
      <c r="Q338" s="99"/>
      <c r="R338" s="99"/>
      <c r="S338" s="99"/>
      <c r="T338" s="99"/>
      <c r="U338" s="99"/>
      <c r="V338" s="99"/>
      <c r="W338" s="125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125"/>
    </row>
    <row r="339" spans="1:36" s="70" customFormat="1" ht="24" customHeight="1">
      <c r="A339" s="74"/>
      <c r="H339" s="71" t="s">
        <v>505</v>
      </c>
      <c r="O339" s="99"/>
      <c r="P339" s="99"/>
      <c r="Q339" s="99"/>
      <c r="R339" s="99"/>
      <c r="S339" s="99"/>
      <c r="T339" s="99"/>
      <c r="U339" s="99"/>
      <c r="V339" s="99"/>
      <c r="W339" s="125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125"/>
    </row>
    <row r="340" spans="1:36" s="70" customFormat="1" ht="24" customHeight="1">
      <c r="A340" s="74"/>
      <c r="H340" s="71" t="s">
        <v>506</v>
      </c>
      <c r="O340" s="99"/>
      <c r="P340" s="99"/>
      <c r="Q340" s="99"/>
      <c r="R340" s="99"/>
      <c r="S340" s="99"/>
      <c r="T340" s="99"/>
      <c r="U340" s="99"/>
      <c r="V340" s="99"/>
      <c r="W340" s="125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125"/>
    </row>
    <row r="341" spans="1:36" s="70" customFormat="1" ht="24" customHeight="1">
      <c r="A341" s="74"/>
      <c r="H341" s="71" t="s">
        <v>507</v>
      </c>
      <c r="O341" s="99"/>
      <c r="P341" s="99"/>
      <c r="Q341" s="99"/>
      <c r="R341" s="99"/>
      <c r="S341" s="99"/>
      <c r="T341" s="99"/>
      <c r="U341" s="99"/>
      <c r="V341" s="99"/>
      <c r="W341" s="125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125"/>
    </row>
    <row r="342" spans="1:36" s="70" customFormat="1" ht="24" customHeight="1">
      <c r="A342" s="74"/>
      <c r="H342" s="71" t="s">
        <v>508</v>
      </c>
      <c r="O342" s="99"/>
      <c r="P342" s="99"/>
      <c r="Q342" s="99"/>
      <c r="R342" s="99"/>
      <c r="S342" s="99"/>
      <c r="T342" s="99"/>
      <c r="U342" s="99"/>
      <c r="V342" s="99"/>
      <c r="W342" s="125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125"/>
    </row>
    <row r="343" spans="1:36" s="70" customFormat="1" ht="24" customHeight="1">
      <c r="A343" s="74"/>
      <c r="H343" s="71" t="s">
        <v>509</v>
      </c>
      <c r="O343" s="99"/>
      <c r="P343" s="99"/>
      <c r="Q343" s="99"/>
      <c r="R343" s="99"/>
      <c r="S343" s="99"/>
      <c r="T343" s="99"/>
      <c r="U343" s="99"/>
      <c r="V343" s="99"/>
      <c r="W343" s="125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125"/>
    </row>
    <row r="344" spans="1:36" s="70" customFormat="1" ht="24" customHeight="1">
      <c r="A344" s="74"/>
      <c r="H344" s="71" t="s">
        <v>510</v>
      </c>
      <c r="O344" s="99"/>
      <c r="P344" s="99"/>
      <c r="Q344" s="99"/>
      <c r="R344" s="99"/>
      <c r="S344" s="99"/>
      <c r="T344" s="99"/>
      <c r="U344" s="99"/>
      <c r="V344" s="99"/>
      <c r="W344" s="125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125"/>
    </row>
    <row r="345" spans="1:36" s="70" customFormat="1" ht="24" customHeight="1">
      <c r="A345" s="74"/>
      <c r="H345" s="71" t="s">
        <v>511</v>
      </c>
      <c r="O345" s="99"/>
      <c r="P345" s="99"/>
      <c r="Q345" s="99"/>
      <c r="R345" s="99"/>
      <c r="S345" s="99"/>
      <c r="T345" s="99"/>
      <c r="U345" s="99"/>
      <c r="V345" s="99"/>
      <c r="W345" s="125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125"/>
    </row>
    <row r="346" spans="1:36" s="70" customFormat="1" ht="24" customHeight="1">
      <c r="A346" s="74"/>
      <c r="H346" s="71" t="s">
        <v>512</v>
      </c>
      <c r="O346" s="99"/>
      <c r="P346" s="99"/>
      <c r="Q346" s="99"/>
      <c r="R346" s="99"/>
      <c r="S346" s="99"/>
      <c r="T346" s="99"/>
      <c r="U346" s="99"/>
      <c r="V346" s="99"/>
      <c r="W346" s="125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125"/>
    </row>
    <row r="347" spans="1:36" s="70" customFormat="1" ht="24" customHeight="1">
      <c r="A347" s="74"/>
      <c r="H347" s="71" t="s">
        <v>513</v>
      </c>
      <c r="O347" s="99"/>
      <c r="P347" s="99"/>
      <c r="Q347" s="99"/>
      <c r="R347" s="99"/>
      <c r="S347" s="99"/>
      <c r="T347" s="99"/>
      <c r="U347" s="99"/>
      <c r="V347" s="99"/>
      <c r="W347" s="125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125"/>
    </row>
    <row r="348" spans="1:36" s="70" customFormat="1" ht="24" customHeight="1">
      <c r="A348" s="74"/>
      <c r="H348" s="71" t="s">
        <v>514</v>
      </c>
      <c r="O348" s="99"/>
      <c r="P348" s="99"/>
      <c r="Q348" s="99"/>
      <c r="R348" s="99"/>
      <c r="S348" s="99"/>
      <c r="T348" s="99"/>
      <c r="U348" s="99"/>
      <c r="V348" s="99"/>
      <c r="W348" s="125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125"/>
    </row>
    <row r="349" spans="1:36" s="70" customFormat="1" ht="24" customHeight="1">
      <c r="A349" s="74"/>
      <c r="H349" s="71" t="s">
        <v>515</v>
      </c>
      <c r="O349" s="99"/>
      <c r="P349" s="99"/>
      <c r="Q349" s="99"/>
      <c r="R349" s="99"/>
      <c r="S349" s="99"/>
      <c r="T349" s="99"/>
      <c r="U349" s="99"/>
      <c r="V349" s="99"/>
      <c r="W349" s="125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125"/>
    </row>
    <row r="350" spans="1:36" s="70" customFormat="1" ht="24" customHeight="1">
      <c r="A350" s="74"/>
      <c r="H350" s="71" t="s">
        <v>516</v>
      </c>
      <c r="O350" s="99"/>
      <c r="P350" s="99"/>
      <c r="Q350" s="99"/>
      <c r="R350" s="99"/>
      <c r="S350" s="99"/>
      <c r="T350" s="99"/>
      <c r="U350" s="99"/>
      <c r="V350" s="99"/>
      <c r="W350" s="125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125"/>
    </row>
    <row r="351" spans="1:36" s="70" customFormat="1" ht="24" customHeight="1">
      <c r="A351" s="74"/>
      <c r="H351" s="71" t="s">
        <v>517</v>
      </c>
      <c r="O351" s="99"/>
      <c r="P351" s="99"/>
      <c r="Q351" s="99"/>
      <c r="R351" s="99"/>
      <c r="S351" s="99"/>
      <c r="T351" s="99"/>
      <c r="U351" s="99"/>
      <c r="V351" s="99"/>
      <c r="W351" s="125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125"/>
    </row>
    <row r="352" spans="1:36" s="70" customFormat="1" ht="24" customHeight="1">
      <c r="A352" s="74"/>
      <c r="H352" s="71" t="s">
        <v>518</v>
      </c>
      <c r="O352" s="99"/>
      <c r="P352" s="99"/>
      <c r="Q352" s="99"/>
      <c r="R352" s="99"/>
      <c r="S352" s="99"/>
      <c r="T352" s="99"/>
      <c r="U352" s="99"/>
      <c r="V352" s="99"/>
      <c r="W352" s="125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125"/>
    </row>
    <row r="353" spans="1:36" s="70" customFormat="1" ht="24" customHeight="1">
      <c r="A353" s="74"/>
      <c r="H353" s="71" t="s">
        <v>519</v>
      </c>
      <c r="O353" s="99"/>
      <c r="P353" s="99"/>
      <c r="Q353" s="99"/>
      <c r="R353" s="99"/>
      <c r="S353" s="99"/>
      <c r="T353" s="99"/>
      <c r="U353" s="99"/>
      <c r="V353" s="99"/>
      <c r="W353" s="125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125"/>
    </row>
    <row r="354" spans="1:36" s="70" customFormat="1" ht="24" customHeight="1">
      <c r="A354" s="74"/>
      <c r="H354" s="71" t="s">
        <v>520</v>
      </c>
      <c r="O354" s="99"/>
      <c r="P354" s="99"/>
      <c r="Q354" s="99"/>
      <c r="R354" s="99"/>
      <c r="S354" s="99"/>
      <c r="T354" s="99"/>
      <c r="U354" s="99"/>
      <c r="V354" s="99"/>
      <c r="W354" s="125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125"/>
    </row>
    <row r="355" spans="1:36" s="70" customFormat="1" ht="24" customHeight="1">
      <c r="A355" s="74"/>
      <c r="H355" s="71" t="s">
        <v>521</v>
      </c>
      <c r="O355" s="99"/>
      <c r="P355" s="99"/>
      <c r="Q355" s="99"/>
      <c r="R355" s="99"/>
      <c r="S355" s="99"/>
      <c r="T355" s="99"/>
      <c r="U355" s="99"/>
      <c r="V355" s="99"/>
      <c r="W355" s="125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125"/>
    </row>
    <row r="356" spans="1:36" s="70" customFormat="1" ht="24" customHeight="1">
      <c r="A356" s="74"/>
      <c r="H356" s="71" t="s">
        <v>522</v>
      </c>
      <c r="O356" s="99"/>
      <c r="P356" s="99"/>
      <c r="Q356" s="99"/>
      <c r="R356" s="99"/>
      <c r="S356" s="99"/>
      <c r="T356" s="99"/>
      <c r="U356" s="99"/>
      <c r="V356" s="99"/>
      <c r="W356" s="125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125"/>
    </row>
    <row r="357" spans="1:36" s="70" customFormat="1" ht="24" customHeight="1">
      <c r="A357" s="74"/>
      <c r="H357" s="71" t="s">
        <v>523</v>
      </c>
      <c r="O357" s="99"/>
      <c r="P357" s="99"/>
      <c r="Q357" s="99"/>
      <c r="R357" s="99"/>
      <c r="S357" s="99"/>
      <c r="T357" s="99"/>
      <c r="U357" s="99"/>
      <c r="V357" s="99"/>
      <c r="W357" s="125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125"/>
    </row>
    <row r="358" spans="1:36" s="70" customFormat="1" ht="24" customHeight="1">
      <c r="A358" s="74"/>
      <c r="H358" s="71" t="s">
        <v>524</v>
      </c>
      <c r="O358" s="99"/>
      <c r="P358" s="99"/>
      <c r="Q358" s="99"/>
      <c r="R358" s="99"/>
      <c r="S358" s="99"/>
      <c r="T358" s="99"/>
      <c r="U358" s="99"/>
      <c r="V358" s="99"/>
      <c r="W358" s="125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125"/>
    </row>
    <row r="359" spans="1:36" s="70" customFormat="1" ht="24" customHeight="1">
      <c r="A359" s="74"/>
      <c r="H359" s="71" t="s">
        <v>525</v>
      </c>
      <c r="O359" s="99"/>
      <c r="P359" s="99"/>
      <c r="Q359" s="99"/>
      <c r="R359" s="99"/>
      <c r="S359" s="99"/>
      <c r="T359" s="99"/>
      <c r="U359" s="99"/>
      <c r="V359" s="99"/>
      <c r="W359" s="125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125"/>
    </row>
    <row r="360" spans="1:36" s="70" customFormat="1" ht="24" customHeight="1">
      <c r="A360" s="74"/>
      <c r="H360" s="71" t="s">
        <v>526</v>
      </c>
      <c r="O360" s="99"/>
      <c r="P360" s="99"/>
      <c r="Q360" s="99"/>
      <c r="R360" s="99"/>
      <c r="S360" s="99"/>
      <c r="T360" s="99"/>
      <c r="U360" s="99"/>
      <c r="V360" s="99"/>
      <c r="W360" s="125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125"/>
    </row>
    <row r="361" spans="1:36" s="70" customFormat="1" ht="24" customHeight="1">
      <c r="A361" s="74"/>
      <c r="H361" s="71" t="s">
        <v>527</v>
      </c>
      <c r="O361" s="99"/>
      <c r="P361" s="99"/>
      <c r="Q361" s="99"/>
      <c r="R361" s="99"/>
      <c r="S361" s="99"/>
      <c r="T361" s="99"/>
      <c r="U361" s="99"/>
      <c r="V361" s="99"/>
      <c r="W361" s="125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125"/>
    </row>
    <row r="362" spans="1:36" s="70" customFormat="1" ht="24" customHeight="1">
      <c r="A362" s="74"/>
      <c r="H362" s="71" t="s">
        <v>528</v>
      </c>
      <c r="O362" s="99"/>
      <c r="P362" s="99"/>
      <c r="Q362" s="99"/>
      <c r="R362" s="99"/>
      <c r="S362" s="99"/>
      <c r="T362" s="99"/>
      <c r="U362" s="99"/>
      <c r="V362" s="99"/>
      <c r="W362" s="125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125"/>
    </row>
    <row r="363" spans="1:36" s="70" customFormat="1" ht="24" customHeight="1">
      <c r="A363" s="74"/>
      <c r="H363" s="71" t="s">
        <v>529</v>
      </c>
      <c r="O363" s="99"/>
      <c r="P363" s="99"/>
      <c r="Q363" s="99"/>
      <c r="R363" s="99"/>
      <c r="S363" s="99"/>
      <c r="T363" s="99"/>
      <c r="U363" s="99"/>
      <c r="V363" s="99"/>
      <c r="W363" s="125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125"/>
    </row>
    <row r="364" spans="1:36" s="70" customFormat="1" ht="24" customHeight="1">
      <c r="A364" s="74"/>
      <c r="H364" s="71" t="s">
        <v>530</v>
      </c>
      <c r="O364" s="99"/>
      <c r="P364" s="99"/>
      <c r="Q364" s="99"/>
      <c r="R364" s="99"/>
      <c r="S364" s="99"/>
      <c r="T364" s="99"/>
      <c r="U364" s="99"/>
      <c r="V364" s="99"/>
      <c r="W364" s="125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125"/>
    </row>
    <row r="365" spans="1:36" s="70" customFormat="1" ht="24" customHeight="1">
      <c r="A365" s="74"/>
      <c r="H365" s="71" t="s">
        <v>531</v>
      </c>
      <c r="O365" s="99"/>
      <c r="P365" s="99"/>
      <c r="Q365" s="99"/>
      <c r="R365" s="99"/>
      <c r="S365" s="99"/>
      <c r="T365" s="99"/>
      <c r="U365" s="99"/>
      <c r="V365" s="99"/>
      <c r="W365" s="125"/>
      <c r="X365" s="99"/>
      <c r="Y365" s="99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125"/>
    </row>
    <row r="366" spans="1:36" s="70" customFormat="1" ht="24" customHeight="1">
      <c r="A366" s="74"/>
      <c r="H366" s="71" t="s">
        <v>532</v>
      </c>
      <c r="O366" s="99"/>
      <c r="P366" s="99"/>
      <c r="Q366" s="99"/>
      <c r="R366" s="99"/>
      <c r="S366" s="99"/>
      <c r="T366" s="99"/>
      <c r="U366" s="99"/>
      <c r="V366" s="99"/>
      <c r="W366" s="125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125"/>
    </row>
    <row r="367" spans="1:36" s="70" customFormat="1" ht="24" customHeight="1">
      <c r="A367" s="74"/>
      <c r="H367" s="71" t="s">
        <v>533</v>
      </c>
      <c r="O367" s="99"/>
      <c r="P367" s="99"/>
      <c r="Q367" s="99"/>
      <c r="R367" s="99"/>
      <c r="S367" s="99"/>
      <c r="T367" s="99"/>
      <c r="U367" s="99"/>
      <c r="V367" s="99"/>
      <c r="W367" s="125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125"/>
    </row>
    <row r="368" spans="1:36" s="70" customFormat="1" ht="24" customHeight="1">
      <c r="A368" s="74"/>
      <c r="H368" s="71" t="s">
        <v>534</v>
      </c>
      <c r="O368" s="99"/>
      <c r="P368" s="99"/>
      <c r="Q368" s="99"/>
      <c r="R368" s="99"/>
      <c r="S368" s="99"/>
      <c r="T368" s="99"/>
      <c r="U368" s="99"/>
      <c r="V368" s="99"/>
      <c r="W368" s="125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125"/>
    </row>
    <row r="369" spans="1:36" s="70" customFormat="1" ht="24" customHeight="1">
      <c r="A369" s="74"/>
      <c r="H369" s="71" t="s">
        <v>535</v>
      </c>
      <c r="O369" s="99"/>
      <c r="P369" s="99"/>
      <c r="Q369" s="99"/>
      <c r="R369" s="99"/>
      <c r="S369" s="99"/>
      <c r="T369" s="99"/>
      <c r="U369" s="99"/>
      <c r="V369" s="99"/>
      <c r="W369" s="125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125"/>
    </row>
    <row r="370" spans="1:36" s="70" customFormat="1" ht="24" customHeight="1">
      <c r="A370" s="74"/>
      <c r="H370" s="71" t="s">
        <v>536</v>
      </c>
      <c r="O370" s="99"/>
      <c r="P370" s="99"/>
      <c r="Q370" s="99"/>
      <c r="R370" s="99"/>
      <c r="S370" s="99"/>
      <c r="T370" s="99"/>
      <c r="U370" s="99"/>
      <c r="V370" s="99"/>
      <c r="W370" s="125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125"/>
    </row>
    <row r="371" spans="1:36" s="70" customFormat="1" ht="24" customHeight="1">
      <c r="A371" s="74"/>
      <c r="H371" s="71" t="s">
        <v>537</v>
      </c>
      <c r="O371" s="99"/>
      <c r="P371" s="99"/>
      <c r="Q371" s="99"/>
      <c r="R371" s="99"/>
      <c r="S371" s="99"/>
      <c r="T371" s="99"/>
      <c r="U371" s="99"/>
      <c r="V371" s="99"/>
      <c r="W371" s="125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125"/>
    </row>
    <row r="372" spans="1:36" s="70" customFormat="1" ht="24" customHeight="1">
      <c r="A372" s="74"/>
      <c r="H372" s="71" t="s">
        <v>538</v>
      </c>
      <c r="O372" s="99"/>
      <c r="P372" s="99"/>
      <c r="Q372" s="99"/>
      <c r="R372" s="99"/>
      <c r="S372" s="99"/>
      <c r="T372" s="99"/>
      <c r="U372" s="99"/>
      <c r="V372" s="99"/>
      <c r="W372" s="125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125"/>
    </row>
    <row r="373" spans="1:36" s="70" customFormat="1" ht="24" customHeight="1">
      <c r="A373" s="74"/>
      <c r="H373" s="71" t="s">
        <v>539</v>
      </c>
      <c r="O373" s="99"/>
      <c r="P373" s="99"/>
      <c r="Q373" s="99"/>
      <c r="R373" s="99"/>
      <c r="S373" s="99"/>
      <c r="T373" s="99"/>
      <c r="U373" s="99"/>
      <c r="V373" s="99"/>
      <c r="W373" s="125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125"/>
    </row>
    <row r="374" spans="1:36" s="70" customFormat="1" ht="24" customHeight="1">
      <c r="A374" s="74"/>
      <c r="H374" s="71" t="s">
        <v>540</v>
      </c>
      <c r="O374" s="99"/>
      <c r="P374" s="99"/>
      <c r="Q374" s="99"/>
      <c r="R374" s="99"/>
      <c r="S374" s="99"/>
      <c r="T374" s="99"/>
      <c r="U374" s="99"/>
      <c r="V374" s="99"/>
      <c r="W374" s="125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125"/>
    </row>
    <row r="375" spans="1:36" s="70" customFormat="1" ht="24" customHeight="1">
      <c r="A375" s="74"/>
      <c r="H375" s="71" t="s">
        <v>541</v>
      </c>
      <c r="O375" s="99"/>
      <c r="P375" s="99"/>
      <c r="Q375" s="99"/>
      <c r="R375" s="99"/>
      <c r="S375" s="99"/>
      <c r="T375" s="99"/>
      <c r="U375" s="99"/>
      <c r="V375" s="99"/>
      <c r="W375" s="125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125"/>
    </row>
    <row r="376" spans="1:36" s="70" customFormat="1" ht="24" customHeight="1">
      <c r="A376" s="74"/>
      <c r="H376" s="71" t="s">
        <v>542</v>
      </c>
      <c r="O376" s="99"/>
      <c r="P376" s="99"/>
      <c r="Q376" s="99"/>
      <c r="R376" s="99"/>
      <c r="S376" s="99"/>
      <c r="T376" s="99"/>
      <c r="U376" s="99"/>
      <c r="V376" s="99"/>
      <c r="W376" s="125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125"/>
    </row>
    <row r="377" spans="1:36" s="70" customFormat="1" ht="24" customHeight="1">
      <c r="A377" s="74"/>
      <c r="H377" s="71" t="s">
        <v>543</v>
      </c>
      <c r="O377" s="99"/>
      <c r="P377" s="99"/>
      <c r="Q377" s="99"/>
      <c r="R377" s="99"/>
      <c r="S377" s="99"/>
      <c r="T377" s="99"/>
      <c r="U377" s="99"/>
      <c r="V377" s="99"/>
      <c r="W377" s="125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125"/>
    </row>
    <row r="378" spans="1:36" s="70" customFormat="1" ht="32.5">
      <c r="A378" s="74"/>
      <c r="H378" s="71" t="s">
        <v>544</v>
      </c>
      <c r="O378" s="99"/>
      <c r="P378" s="99"/>
      <c r="Q378" s="99"/>
      <c r="R378" s="99"/>
      <c r="S378" s="99"/>
      <c r="T378" s="99"/>
      <c r="U378" s="99"/>
      <c r="V378" s="99"/>
      <c r="W378" s="125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125"/>
    </row>
    <row r="379" spans="1:36" s="70" customFormat="1" ht="32.5">
      <c r="A379" s="74"/>
      <c r="H379" s="71" t="s">
        <v>545</v>
      </c>
      <c r="O379" s="99"/>
      <c r="P379" s="99"/>
      <c r="Q379" s="99"/>
      <c r="R379" s="99"/>
      <c r="S379" s="99"/>
      <c r="T379" s="99"/>
      <c r="U379" s="99"/>
      <c r="V379" s="99"/>
      <c r="W379" s="125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125"/>
    </row>
    <row r="380" spans="1:36" s="70" customFormat="1" ht="32.5">
      <c r="A380" s="74"/>
      <c r="H380" s="71" t="s">
        <v>546</v>
      </c>
      <c r="O380" s="99"/>
      <c r="P380" s="99"/>
      <c r="Q380" s="99"/>
      <c r="R380" s="99"/>
      <c r="S380" s="99"/>
      <c r="T380" s="99"/>
      <c r="U380" s="99"/>
      <c r="V380" s="99"/>
      <c r="W380" s="125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125"/>
    </row>
    <row r="381" spans="1:36" s="70" customFormat="1" ht="32.5">
      <c r="A381" s="74"/>
      <c r="H381" s="71" t="s">
        <v>547</v>
      </c>
      <c r="O381" s="99"/>
      <c r="P381" s="99"/>
      <c r="Q381" s="99"/>
      <c r="R381" s="99"/>
      <c r="S381" s="99"/>
      <c r="T381" s="99"/>
      <c r="U381" s="99"/>
      <c r="V381" s="99"/>
      <c r="W381" s="125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125"/>
    </row>
    <row r="382" spans="1:36" s="70" customFormat="1" ht="32.5">
      <c r="A382" s="74"/>
      <c r="H382" s="71" t="s">
        <v>548</v>
      </c>
      <c r="O382" s="99"/>
      <c r="P382" s="99"/>
      <c r="Q382" s="99"/>
      <c r="R382" s="99"/>
      <c r="S382" s="99"/>
      <c r="T382" s="99"/>
      <c r="U382" s="99"/>
      <c r="V382" s="99"/>
      <c r="W382" s="125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125"/>
    </row>
    <row r="383" spans="1:36" s="70" customFormat="1" ht="32.5">
      <c r="A383" s="74"/>
      <c r="H383" s="71" t="s">
        <v>549</v>
      </c>
      <c r="O383" s="99"/>
      <c r="P383" s="99"/>
      <c r="Q383" s="99"/>
      <c r="R383" s="99"/>
      <c r="S383" s="99"/>
      <c r="T383" s="99"/>
      <c r="U383" s="99"/>
      <c r="V383" s="99"/>
      <c r="W383" s="125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125"/>
    </row>
    <row r="384" spans="1:36" s="70" customFormat="1" ht="32.5">
      <c r="A384" s="74"/>
      <c r="H384" s="71" t="s">
        <v>550</v>
      </c>
      <c r="O384" s="99"/>
      <c r="P384" s="99"/>
      <c r="Q384" s="99"/>
      <c r="R384" s="99"/>
      <c r="S384" s="99"/>
      <c r="T384" s="99"/>
      <c r="U384" s="99"/>
      <c r="V384" s="99"/>
      <c r="W384" s="125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125"/>
    </row>
    <row r="385" spans="1:36" s="70" customFormat="1" ht="32.5">
      <c r="A385" s="74"/>
      <c r="H385" s="71" t="s">
        <v>551</v>
      </c>
      <c r="O385" s="99"/>
      <c r="P385" s="99"/>
      <c r="Q385" s="99"/>
      <c r="R385" s="99"/>
      <c r="S385" s="99"/>
      <c r="T385" s="99"/>
      <c r="U385" s="99"/>
      <c r="V385" s="99"/>
      <c r="W385" s="125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125"/>
    </row>
    <row r="386" spans="1:36" s="70" customFormat="1" ht="32.5">
      <c r="A386" s="74"/>
      <c r="H386" s="71" t="s">
        <v>552</v>
      </c>
      <c r="O386" s="99"/>
      <c r="P386" s="99"/>
      <c r="Q386" s="99"/>
      <c r="R386" s="99"/>
      <c r="S386" s="99"/>
      <c r="T386" s="99"/>
      <c r="U386" s="99"/>
      <c r="V386" s="99"/>
      <c r="W386" s="125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125"/>
    </row>
    <row r="387" spans="1:36" s="70" customFormat="1" ht="32.5">
      <c r="A387" s="74"/>
      <c r="H387" s="71" t="s">
        <v>553</v>
      </c>
      <c r="O387" s="99"/>
      <c r="P387" s="99"/>
      <c r="Q387" s="99"/>
      <c r="R387" s="99"/>
      <c r="S387" s="99"/>
      <c r="T387" s="99"/>
      <c r="U387" s="99"/>
      <c r="V387" s="99"/>
      <c r="W387" s="125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125"/>
    </row>
    <row r="388" spans="1:36" s="70" customFormat="1" ht="32.5">
      <c r="A388" s="74"/>
      <c r="H388" s="71" t="s">
        <v>554</v>
      </c>
      <c r="O388" s="99"/>
      <c r="P388" s="99"/>
      <c r="Q388" s="99"/>
      <c r="R388" s="99"/>
      <c r="S388" s="99"/>
      <c r="T388" s="99"/>
      <c r="U388" s="99"/>
      <c r="V388" s="99"/>
      <c r="W388" s="125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125"/>
    </row>
    <row r="389" spans="1:36" s="70" customFormat="1" ht="32.5">
      <c r="A389" s="74"/>
      <c r="H389" s="71" t="s">
        <v>555</v>
      </c>
      <c r="O389" s="99"/>
      <c r="P389" s="99"/>
      <c r="Q389" s="99"/>
      <c r="R389" s="99"/>
      <c r="S389" s="99"/>
      <c r="T389" s="99"/>
      <c r="U389" s="99"/>
      <c r="V389" s="99"/>
      <c r="W389" s="125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125"/>
    </row>
    <row r="390" spans="1:36" s="70" customFormat="1" ht="32.5">
      <c r="A390" s="74"/>
      <c r="H390" s="71" t="s">
        <v>556</v>
      </c>
      <c r="O390" s="99"/>
      <c r="P390" s="99"/>
      <c r="Q390" s="99"/>
      <c r="R390" s="99"/>
      <c r="S390" s="99"/>
      <c r="T390" s="99"/>
      <c r="U390" s="99"/>
      <c r="V390" s="99"/>
      <c r="W390" s="125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125"/>
    </row>
    <row r="391" spans="1:36" s="70" customFormat="1" ht="32.5">
      <c r="A391" s="74"/>
      <c r="H391" s="71" t="s">
        <v>557</v>
      </c>
      <c r="O391" s="99"/>
      <c r="P391" s="99"/>
      <c r="Q391" s="99"/>
      <c r="R391" s="99"/>
      <c r="S391" s="99"/>
      <c r="T391" s="99"/>
      <c r="U391" s="99"/>
      <c r="V391" s="99"/>
      <c r="W391" s="125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125"/>
    </row>
    <row r="392" spans="1:36" s="70" customFormat="1" ht="32.5">
      <c r="A392" s="74"/>
      <c r="H392" s="71" t="s">
        <v>558</v>
      </c>
      <c r="O392" s="99"/>
      <c r="P392" s="99"/>
      <c r="Q392" s="99"/>
      <c r="R392" s="99"/>
      <c r="S392" s="99"/>
      <c r="T392" s="99"/>
      <c r="U392" s="99"/>
      <c r="V392" s="99"/>
      <c r="W392" s="125"/>
      <c r="X392" s="99"/>
      <c r="Y392" s="99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125"/>
    </row>
    <row r="393" spans="1:36" s="70" customFormat="1" ht="32.5">
      <c r="A393" s="74"/>
      <c r="H393" s="71" t="s">
        <v>559</v>
      </c>
      <c r="O393" s="99"/>
      <c r="P393" s="99"/>
      <c r="Q393" s="99"/>
      <c r="R393" s="99"/>
      <c r="S393" s="99"/>
      <c r="T393" s="99"/>
      <c r="U393" s="99"/>
      <c r="V393" s="99"/>
      <c r="W393" s="125"/>
      <c r="X393" s="99"/>
      <c r="Y393" s="99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125"/>
    </row>
    <row r="394" spans="1:36" s="70" customFormat="1" ht="32.5">
      <c r="A394" s="74"/>
      <c r="H394" s="71" t="s">
        <v>559</v>
      </c>
      <c r="O394" s="99"/>
      <c r="P394" s="99"/>
      <c r="Q394" s="99"/>
      <c r="R394" s="99"/>
      <c r="S394" s="99"/>
      <c r="T394" s="99"/>
      <c r="U394" s="99"/>
      <c r="V394" s="99"/>
      <c r="W394" s="125"/>
      <c r="X394" s="99"/>
      <c r="Y394" s="99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125"/>
    </row>
    <row r="395" spans="1:36" s="70" customFormat="1" ht="32.5">
      <c r="A395" s="74"/>
      <c r="H395" s="71" t="s">
        <v>560</v>
      </c>
      <c r="O395" s="99"/>
      <c r="P395" s="99"/>
      <c r="Q395" s="99"/>
      <c r="R395" s="99"/>
      <c r="S395" s="99"/>
      <c r="T395" s="99"/>
      <c r="U395" s="99"/>
      <c r="V395" s="99"/>
      <c r="W395" s="125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125"/>
    </row>
    <row r="396" spans="1:36" s="70" customFormat="1" ht="32.5">
      <c r="A396" s="74"/>
      <c r="H396" s="71" t="s">
        <v>561</v>
      </c>
      <c r="O396" s="99"/>
      <c r="P396" s="99"/>
      <c r="Q396" s="99"/>
      <c r="R396" s="99"/>
      <c r="S396" s="99"/>
      <c r="T396" s="99"/>
      <c r="U396" s="99"/>
      <c r="V396" s="99"/>
      <c r="W396" s="125"/>
      <c r="X396" s="99"/>
      <c r="Y396" s="99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125"/>
    </row>
    <row r="397" spans="1:36" s="70" customFormat="1" ht="32.5">
      <c r="A397" s="74"/>
      <c r="H397" s="71" t="s">
        <v>562</v>
      </c>
      <c r="O397" s="99"/>
      <c r="P397" s="99"/>
      <c r="Q397" s="99"/>
      <c r="R397" s="99"/>
      <c r="S397" s="99"/>
      <c r="T397" s="99"/>
      <c r="U397" s="99"/>
      <c r="V397" s="99"/>
      <c r="W397" s="125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125"/>
    </row>
    <row r="398" spans="1:36" s="70" customFormat="1" ht="32.5">
      <c r="A398" s="74"/>
      <c r="H398" s="71" t="s">
        <v>563</v>
      </c>
      <c r="O398" s="99"/>
      <c r="P398" s="99"/>
      <c r="Q398" s="99"/>
      <c r="R398" s="99"/>
      <c r="S398" s="99"/>
      <c r="T398" s="99"/>
      <c r="U398" s="99"/>
      <c r="V398" s="99"/>
      <c r="W398" s="125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125"/>
    </row>
    <row r="399" spans="1:36" s="70" customFormat="1" ht="32.5">
      <c r="A399" s="74"/>
      <c r="H399" s="71" t="s">
        <v>564</v>
      </c>
      <c r="O399" s="99"/>
      <c r="P399" s="99"/>
      <c r="Q399" s="99"/>
      <c r="R399" s="99"/>
      <c r="S399" s="99"/>
      <c r="T399" s="99"/>
      <c r="U399" s="99"/>
      <c r="V399" s="99"/>
      <c r="W399" s="125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125"/>
    </row>
    <row r="400" spans="1:36" s="70" customFormat="1" ht="32.5">
      <c r="A400" s="74"/>
      <c r="H400" s="71" t="s">
        <v>565</v>
      </c>
      <c r="O400" s="99"/>
      <c r="P400" s="99"/>
      <c r="Q400" s="99"/>
      <c r="R400" s="99"/>
      <c r="S400" s="99"/>
      <c r="T400" s="99"/>
      <c r="U400" s="99"/>
      <c r="V400" s="99"/>
      <c r="W400" s="125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125"/>
    </row>
    <row r="401" spans="1:36" s="70" customFormat="1" ht="32.5">
      <c r="A401" s="74"/>
      <c r="H401" s="71" t="s">
        <v>566</v>
      </c>
      <c r="O401" s="99"/>
      <c r="P401" s="99"/>
      <c r="Q401" s="99"/>
      <c r="R401" s="99"/>
      <c r="S401" s="99"/>
      <c r="T401" s="99"/>
      <c r="U401" s="99"/>
      <c r="V401" s="99"/>
      <c r="W401" s="125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125"/>
    </row>
    <row r="402" spans="1:36" s="70" customFormat="1" ht="32.5">
      <c r="A402" s="74"/>
      <c r="H402" s="71" t="s">
        <v>567</v>
      </c>
      <c r="O402" s="99"/>
      <c r="P402" s="99"/>
      <c r="Q402" s="99"/>
      <c r="R402" s="99"/>
      <c r="S402" s="99"/>
      <c r="T402" s="99"/>
      <c r="U402" s="99"/>
      <c r="V402" s="99"/>
      <c r="W402" s="125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125"/>
    </row>
    <row r="403" spans="1:36" s="70" customFormat="1" ht="32.5">
      <c r="A403" s="74"/>
      <c r="H403" s="71" t="s">
        <v>568</v>
      </c>
      <c r="O403" s="99"/>
      <c r="P403" s="99"/>
      <c r="Q403" s="99"/>
      <c r="R403" s="99"/>
      <c r="S403" s="99"/>
      <c r="T403" s="99"/>
      <c r="U403" s="99"/>
      <c r="V403" s="99"/>
      <c r="W403" s="125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125"/>
    </row>
    <row r="404" spans="1:36" s="70" customFormat="1" ht="32.5">
      <c r="A404" s="74"/>
      <c r="H404" s="71" t="s">
        <v>569</v>
      </c>
      <c r="O404" s="99"/>
      <c r="P404" s="99"/>
      <c r="Q404" s="99"/>
      <c r="R404" s="99"/>
      <c r="S404" s="99"/>
      <c r="T404" s="99"/>
      <c r="U404" s="99"/>
      <c r="V404" s="99"/>
      <c r="W404" s="125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125"/>
    </row>
    <row r="405" spans="1:36" s="70" customFormat="1" ht="32.5">
      <c r="A405" s="74"/>
      <c r="H405" s="71" t="s">
        <v>570</v>
      </c>
      <c r="O405" s="99"/>
      <c r="P405" s="99"/>
      <c r="Q405" s="99"/>
      <c r="R405" s="99"/>
      <c r="S405" s="99"/>
      <c r="T405" s="99"/>
      <c r="U405" s="99"/>
      <c r="V405" s="99"/>
      <c r="W405" s="125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125"/>
    </row>
    <row r="406" spans="1:36" s="70" customFormat="1" ht="32.5">
      <c r="A406" s="74"/>
      <c r="H406" s="71" t="s">
        <v>571</v>
      </c>
      <c r="O406" s="99"/>
      <c r="P406" s="99"/>
      <c r="Q406" s="99"/>
      <c r="R406" s="99"/>
      <c r="S406" s="99"/>
      <c r="T406" s="99"/>
      <c r="U406" s="99"/>
      <c r="V406" s="99"/>
      <c r="W406" s="125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125"/>
    </row>
    <row r="407" spans="1:36" s="70" customFormat="1" ht="32.5">
      <c r="A407" s="74"/>
      <c r="H407" s="71" t="s">
        <v>572</v>
      </c>
      <c r="O407" s="99"/>
      <c r="P407" s="99"/>
      <c r="Q407" s="99"/>
      <c r="R407" s="99"/>
      <c r="S407" s="99"/>
      <c r="T407" s="99"/>
      <c r="U407" s="99"/>
      <c r="V407" s="99"/>
      <c r="W407" s="125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125"/>
    </row>
    <row r="408" spans="1:36" s="70" customFormat="1" ht="32.5">
      <c r="A408" s="74"/>
      <c r="H408" s="71" t="s">
        <v>573</v>
      </c>
      <c r="O408" s="99"/>
      <c r="P408" s="99"/>
      <c r="Q408" s="99"/>
      <c r="R408" s="99"/>
      <c r="S408" s="99"/>
      <c r="T408" s="99"/>
      <c r="U408" s="99"/>
      <c r="V408" s="99"/>
      <c r="W408" s="125"/>
      <c r="X408" s="99"/>
      <c r="Y408" s="99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125"/>
    </row>
    <row r="409" spans="1:36" s="70" customFormat="1" ht="32.5">
      <c r="A409" s="74"/>
      <c r="H409" s="71" t="s">
        <v>574</v>
      </c>
      <c r="O409" s="99"/>
      <c r="P409" s="99"/>
      <c r="Q409" s="99"/>
      <c r="R409" s="99"/>
      <c r="S409" s="99"/>
      <c r="T409" s="99"/>
      <c r="U409" s="99"/>
      <c r="V409" s="99"/>
      <c r="W409" s="125"/>
      <c r="X409" s="99"/>
      <c r="Y409" s="99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125"/>
    </row>
    <row r="410" spans="1:36" s="70" customFormat="1" ht="32.5">
      <c r="A410" s="74"/>
      <c r="H410" s="71" t="s">
        <v>575</v>
      </c>
      <c r="O410" s="99"/>
      <c r="P410" s="99"/>
      <c r="Q410" s="99"/>
      <c r="R410" s="99"/>
      <c r="S410" s="99"/>
      <c r="T410" s="99"/>
      <c r="U410" s="99"/>
      <c r="V410" s="99"/>
      <c r="W410" s="125"/>
      <c r="X410" s="99"/>
      <c r="Y410" s="99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125"/>
    </row>
    <row r="411" spans="1:36" s="70" customFormat="1" ht="32.5">
      <c r="A411" s="74"/>
      <c r="H411" s="71" t="s">
        <v>576</v>
      </c>
      <c r="O411" s="99"/>
      <c r="P411" s="99"/>
      <c r="Q411" s="99"/>
      <c r="R411" s="99"/>
      <c r="S411" s="99"/>
      <c r="T411" s="99"/>
      <c r="U411" s="99"/>
      <c r="V411" s="99"/>
      <c r="W411" s="125"/>
      <c r="X411" s="99"/>
      <c r="Y411" s="99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125"/>
    </row>
    <row r="412" spans="1:36" s="70" customFormat="1" ht="32.5">
      <c r="A412" s="74"/>
      <c r="H412" s="71" t="s">
        <v>577</v>
      </c>
      <c r="O412" s="99"/>
      <c r="P412" s="99"/>
      <c r="Q412" s="99"/>
      <c r="R412" s="99"/>
      <c r="S412" s="99"/>
      <c r="T412" s="99"/>
      <c r="U412" s="99"/>
      <c r="V412" s="99"/>
      <c r="W412" s="125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125"/>
    </row>
    <row r="413" spans="1:36" s="70" customFormat="1" ht="32.5">
      <c r="A413" s="74"/>
      <c r="H413" s="71" t="s">
        <v>578</v>
      </c>
      <c r="O413" s="99"/>
      <c r="P413" s="99"/>
      <c r="Q413" s="99"/>
      <c r="R413" s="99"/>
      <c r="S413" s="99"/>
      <c r="T413" s="99"/>
      <c r="U413" s="99"/>
      <c r="V413" s="99"/>
      <c r="W413" s="125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125"/>
    </row>
    <row r="414" spans="1:36" s="70" customFormat="1" ht="32.5">
      <c r="A414" s="74"/>
      <c r="H414" s="71" t="s">
        <v>579</v>
      </c>
      <c r="O414" s="99"/>
      <c r="P414" s="99"/>
      <c r="Q414" s="99"/>
      <c r="R414" s="99"/>
      <c r="S414" s="99"/>
      <c r="T414" s="99"/>
      <c r="U414" s="99"/>
      <c r="V414" s="99"/>
      <c r="W414" s="125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125"/>
    </row>
    <row r="415" spans="1:36" s="70" customFormat="1" ht="32.5">
      <c r="A415" s="74"/>
      <c r="H415" s="71" t="s">
        <v>580</v>
      </c>
      <c r="O415" s="99"/>
      <c r="P415" s="99"/>
      <c r="Q415" s="99"/>
      <c r="R415" s="99"/>
      <c r="S415" s="99"/>
      <c r="T415" s="99"/>
      <c r="U415" s="99"/>
      <c r="V415" s="99"/>
      <c r="W415" s="125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125"/>
    </row>
    <row r="416" spans="1:36" s="70" customFormat="1" ht="32.5">
      <c r="A416" s="74"/>
      <c r="H416" s="71" t="s">
        <v>581</v>
      </c>
      <c r="O416" s="99"/>
      <c r="P416" s="99"/>
      <c r="Q416" s="99"/>
      <c r="R416" s="99"/>
      <c r="S416" s="99"/>
      <c r="T416" s="99"/>
      <c r="U416" s="99"/>
      <c r="V416" s="99"/>
      <c r="W416" s="125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125"/>
    </row>
    <row r="417" spans="1:36" s="70" customFormat="1" ht="32.5">
      <c r="A417" s="74"/>
      <c r="H417" s="71" t="s">
        <v>582</v>
      </c>
      <c r="O417" s="99"/>
      <c r="P417" s="99"/>
      <c r="Q417" s="99"/>
      <c r="R417" s="99"/>
      <c r="S417" s="99"/>
      <c r="T417" s="99"/>
      <c r="U417" s="99"/>
      <c r="V417" s="99"/>
      <c r="W417" s="125"/>
      <c r="X417" s="99"/>
      <c r="Y417" s="99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125"/>
    </row>
    <row r="418" spans="1:36" s="70" customFormat="1" ht="32.5">
      <c r="A418" s="74"/>
      <c r="H418" s="71" t="s">
        <v>583</v>
      </c>
      <c r="O418" s="99"/>
      <c r="P418" s="99"/>
      <c r="Q418" s="99"/>
      <c r="R418" s="99"/>
      <c r="S418" s="99"/>
      <c r="T418" s="99"/>
      <c r="U418" s="99"/>
      <c r="V418" s="99"/>
      <c r="W418" s="125"/>
      <c r="X418" s="99"/>
      <c r="Y418" s="99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125"/>
    </row>
    <row r="419" spans="1:36" s="70" customFormat="1" ht="32.5">
      <c r="A419" s="74"/>
      <c r="H419" s="71" t="s">
        <v>584</v>
      </c>
      <c r="O419" s="99"/>
      <c r="P419" s="99"/>
      <c r="Q419" s="99"/>
      <c r="R419" s="99"/>
      <c r="S419" s="99"/>
      <c r="T419" s="99"/>
      <c r="U419" s="99"/>
      <c r="V419" s="99"/>
      <c r="W419" s="125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125"/>
    </row>
    <row r="420" spans="1:36" s="70" customFormat="1" ht="32.5">
      <c r="A420" s="74"/>
      <c r="H420" s="71" t="s">
        <v>585</v>
      </c>
      <c r="O420" s="99"/>
      <c r="P420" s="99"/>
      <c r="Q420" s="99"/>
      <c r="R420" s="99"/>
      <c r="S420" s="99"/>
      <c r="T420" s="99"/>
      <c r="U420" s="99"/>
      <c r="V420" s="99"/>
      <c r="W420" s="125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125"/>
    </row>
    <row r="421" spans="1:36" s="70" customFormat="1" ht="32.5">
      <c r="A421" s="74"/>
      <c r="H421" s="71" t="s">
        <v>586</v>
      </c>
      <c r="O421" s="99"/>
      <c r="P421" s="99"/>
      <c r="Q421" s="99"/>
      <c r="R421" s="99"/>
      <c r="S421" s="99"/>
      <c r="T421" s="99"/>
      <c r="U421" s="99"/>
      <c r="V421" s="99"/>
      <c r="W421" s="125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125"/>
    </row>
    <row r="422" spans="1:36" s="70" customFormat="1" ht="32.5">
      <c r="A422" s="74"/>
      <c r="H422" s="71" t="s">
        <v>587</v>
      </c>
      <c r="O422" s="99"/>
      <c r="P422" s="99"/>
      <c r="Q422" s="99"/>
      <c r="R422" s="99"/>
      <c r="S422" s="99"/>
      <c r="T422" s="99"/>
      <c r="U422" s="99"/>
      <c r="V422" s="99"/>
      <c r="W422" s="125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125"/>
    </row>
    <row r="423" spans="1:36" s="70" customFormat="1" ht="32.5">
      <c r="A423" s="74"/>
      <c r="H423" s="71" t="s">
        <v>588</v>
      </c>
      <c r="O423" s="99"/>
      <c r="P423" s="99"/>
      <c r="Q423" s="99"/>
      <c r="R423" s="99"/>
      <c r="S423" s="99"/>
      <c r="T423" s="99"/>
      <c r="U423" s="99"/>
      <c r="V423" s="99"/>
      <c r="W423" s="125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125"/>
    </row>
    <row r="424" spans="1:36" s="70" customFormat="1" ht="32.5">
      <c r="A424" s="74"/>
      <c r="H424" s="71" t="s">
        <v>589</v>
      </c>
      <c r="O424" s="99"/>
      <c r="P424" s="99"/>
      <c r="Q424" s="99"/>
      <c r="R424" s="99"/>
      <c r="S424" s="99"/>
      <c r="T424" s="99"/>
      <c r="U424" s="99"/>
      <c r="V424" s="99"/>
      <c r="W424" s="125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125"/>
    </row>
    <row r="425" spans="1:36" s="70" customFormat="1" ht="32.5">
      <c r="A425" s="74"/>
      <c r="H425" s="71" t="s">
        <v>590</v>
      </c>
      <c r="O425" s="99"/>
      <c r="P425" s="99"/>
      <c r="Q425" s="99"/>
      <c r="R425" s="99"/>
      <c r="S425" s="99"/>
      <c r="T425" s="99"/>
      <c r="U425" s="99"/>
      <c r="V425" s="99"/>
      <c r="W425" s="125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125"/>
    </row>
    <row r="426" spans="1:36" s="70" customFormat="1" ht="32.5">
      <c r="A426" s="74"/>
      <c r="H426" s="71" t="s">
        <v>591</v>
      </c>
      <c r="O426" s="99"/>
      <c r="P426" s="99"/>
      <c r="Q426" s="99"/>
      <c r="R426" s="99"/>
      <c r="S426" s="99"/>
      <c r="T426" s="99"/>
      <c r="U426" s="99"/>
      <c r="V426" s="99"/>
      <c r="W426" s="125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125"/>
    </row>
    <row r="427" spans="1:36" s="70" customFormat="1" ht="32.5">
      <c r="A427" s="74"/>
      <c r="H427" s="71" t="s">
        <v>592</v>
      </c>
      <c r="O427" s="99"/>
      <c r="P427" s="99"/>
      <c r="Q427" s="99"/>
      <c r="R427" s="99"/>
      <c r="S427" s="99"/>
      <c r="T427" s="99"/>
      <c r="U427" s="99"/>
      <c r="V427" s="99"/>
      <c r="W427" s="125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125"/>
    </row>
    <row r="428" spans="1:36" s="70" customFormat="1" ht="32.5">
      <c r="A428" s="74"/>
      <c r="H428" s="71" t="s">
        <v>593</v>
      </c>
      <c r="O428" s="99"/>
      <c r="P428" s="99"/>
      <c r="Q428" s="99"/>
      <c r="R428" s="99"/>
      <c r="S428" s="99"/>
      <c r="T428" s="99"/>
      <c r="U428" s="99"/>
      <c r="V428" s="99"/>
      <c r="W428" s="125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125"/>
    </row>
    <row r="429" spans="1:36" s="70" customFormat="1" ht="32.5">
      <c r="A429" s="74"/>
      <c r="H429" s="71" t="s">
        <v>594</v>
      </c>
      <c r="O429" s="99"/>
      <c r="P429" s="99"/>
      <c r="Q429" s="99"/>
      <c r="R429" s="99"/>
      <c r="S429" s="99"/>
      <c r="T429" s="99"/>
      <c r="U429" s="99"/>
      <c r="V429" s="99"/>
      <c r="W429" s="125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125"/>
    </row>
    <row r="430" spans="1:36" s="70" customFormat="1" ht="32.5">
      <c r="A430" s="74"/>
      <c r="H430" s="71" t="s">
        <v>595</v>
      </c>
      <c r="O430" s="99"/>
      <c r="P430" s="99"/>
      <c r="Q430" s="99"/>
      <c r="R430" s="99"/>
      <c r="S430" s="99"/>
      <c r="T430" s="99"/>
      <c r="U430" s="99"/>
      <c r="V430" s="99"/>
      <c r="W430" s="125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125"/>
    </row>
    <row r="431" spans="1:36" s="70" customFormat="1" ht="32.5">
      <c r="A431" s="74"/>
      <c r="H431" s="71" t="s">
        <v>596</v>
      </c>
      <c r="O431" s="99"/>
      <c r="P431" s="99"/>
      <c r="Q431" s="99"/>
      <c r="R431" s="99"/>
      <c r="S431" s="99"/>
      <c r="T431" s="99"/>
      <c r="U431" s="99"/>
      <c r="V431" s="99"/>
      <c r="W431" s="125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125"/>
    </row>
    <row r="432" spans="1:36" s="70" customFormat="1" ht="32.5">
      <c r="A432" s="74"/>
      <c r="H432" s="71" t="s">
        <v>597</v>
      </c>
      <c r="O432" s="99"/>
      <c r="P432" s="99"/>
      <c r="Q432" s="99"/>
      <c r="R432" s="99"/>
      <c r="S432" s="99"/>
      <c r="T432" s="99"/>
      <c r="U432" s="99"/>
      <c r="V432" s="99"/>
      <c r="W432" s="125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125"/>
    </row>
    <row r="433" spans="1:36" s="70" customFormat="1" ht="32.5">
      <c r="A433" s="74"/>
      <c r="H433" s="71" t="s">
        <v>598</v>
      </c>
      <c r="O433" s="99"/>
      <c r="P433" s="99"/>
      <c r="Q433" s="99"/>
      <c r="R433" s="99"/>
      <c r="S433" s="99"/>
      <c r="T433" s="99"/>
      <c r="U433" s="99"/>
      <c r="V433" s="99"/>
      <c r="W433" s="125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125"/>
    </row>
    <row r="434" spans="1:36" s="70" customFormat="1" ht="32.5">
      <c r="A434" s="74"/>
      <c r="H434" s="71" t="s">
        <v>599</v>
      </c>
      <c r="O434" s="99"/>
      <c r="P434" s="99"/>
      <c r="Q434" s="99"/>
      <c r="R434" s="99"/>
      <c r="S434" s="99"/>
      <c r="T434" s="99"/>
      <c r="U434" s="99"/>
      <c r="V434" s="99"/>
      <c r="W434" s="125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125"/>
    </row>
    <row r="435" spans="1:36" s="70" customFormat="1" ht="32.5">
      <c r="A435" s="74"/>
      <c r="H435" s="71" t="s">
        <v>600</v>
      </c>
      <c r="O435" s="99"/>
      <c r="P435" s="99"/>
      <c r="Q435" s="99"/>
      <c r="R435" s="99"/>
      <c r="S435" s="99"/>
      <c r="T435" s="99"/>
      <c r="U435" s="99"/>
      <c r="V435" s="99"/>
      <c r="W435" s="125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125"/>
    </row>
    <row r="436" spans="1:36" s="70" customFormat="1" ht="32.5">
      <c r="A436" s="74"/>
      <c r="H436" s="71" t="s">
        <v>601</v>
      </c>
      <c r="O436" s="99"/>
      <c r="P436" s="99"/>
      <c r="Q436" s="99"/>
      <c r="R436" s="99"/>
      <c r="S436" s="99"/>
      <c r="T436" s="99"/>
      <c r="U436" s="99"/>
      <c r="V436" s="99"/>
      <c r="W436" s="125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125"/>
    </row>
    <row r="437" spans="1:36" s="70" customFormat="1" ht="32.5">
      <c r="A437" s="74"/>
      <c r="H437" s="71" t="s">
        <v>602</v>
      </c>
      <c r="O437" s="99"/>
      <c r="P437" s="99"/>
      <c r="Q437" s="99"/>
      <c r="R437" s="99"/>
      <c r="S437" s="99"/>
      <c r="T437" s="99"/>
      <c r="U437" s="99"/>
      <c r="V437" s="99"/>
      <c r="W437" s="125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125"/>
    </row>
    <row r="438" spans="1:36" s="70" customFormat="1" ht="32.5">
      <c r="A438" s="74"/>
      <c r="H438" s="71" t="s">
        <v>603</v>
      </c>
      <c r="O438" s="99"/>
      <c r="P438" s="99"/>
      <c r="Q438" s="99"/>
      <c r="R438" s="99"/>
      <c r="S438" s="99"/>
      <c r="T438" s="99"/>
      <c r="U438" s="99"/>
      <c r="V438" s="99"/>
      <c r="W438" s="125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125"/>
    </row>
    <row r="439" spans="1:36" s="70" customFormat="1" ht="32.5">
      <c r="A439" s="74"/>
      <c r="H439" s="71" t="s">
        <v>604</v>
      </c>
      <c r="O439" s="99"/>
      <c r="P439" s="99"/>
      <c r="Q439" s="99"/>
      <c r="R439" s="99"/>
      <c r="S439" s="99"/>
      <c r="T439" s="99"/>
      <c r="U439" s="99"/>
      <c r="V439" s="99"/>
      <c r="W439" s="125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125"/>
    </row>
    <row r="440" spans="1:36" s="70" customFormat="1" ht="32.5">
      <c r="A440" s="74"/>
      <c r="H440" s="71" t="s">
        <v>605</v>
      </c>
      <c r="O440" s="99"/>
      <c r="P440" s="99"/>
      <c r="Q440" s="99"/>
      <c r="R440" s="99"/>
      <c r="S440" s="99"/>
      <c r="T440" s="99"/>
      <c r="U440" s="99"/>
      <c r="V440" s="99"/>
      <c r="W440" s="125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125"/>
    </row>
    <row r="441" spans="1:36" s="70" customFormat="1" ht="32.5">
      <c r="A441" s="74"/>
      <c r="H441" s="71" t="s">
        <v>606</v>
      </c>
      <c r="O441" s="99"/>
      <c r="P441" s="99"/>
      <c r="Q441" s="99"/>
      <c r="R441" s="99"/>
      <c r="S441" s="99"/>
      <c r="T441" s="99"/>
      <c r="U441" s="99"/>
      <c r="V441" s="99"/>
      <c r="W441" s="125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125"/>
    </row>
    <row r="442" spans="1:36" s="70" customFormat="1" ht="32.5">
      <c r="A442" s="74"/>
      <c r="H442" s="71" t="s">
        <v>607</v>
      </c>
      <c r="O442" s="99"/>
      <c r="P442" s="99"/>
      <c r="Q442" s="99"/>
      <c r="R442" s="99"/>
      <c r="S442" s="99"/>
      <c r="T442" s="99"/>
      <c r="U442" s="99"/>
      <c r="V442" s="99"/>
      <c r="W442" s="125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125"/>
    </row>
    <row r="443" spans="1:36" s="70" customFormat="1" ht="32.5">
      <c r="A443" s="74"/>
      <c r="H443" s="71" t="s">
        <v>608</v>
      </c>
      <c r="O443" s="99"/>
      <c r="P443" s="99"/>
      <c r="Q443" s="99"/>
      <c r="R443" s="99"/>
      <c r="S443" s="99"/>
      <c r="T443" s="99"/>
      <c r="U443" s="99"/>
      <c r="V443" s="99"/>
      <c r="W443" s="125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125"/>
    </row>
    <row r="444" spans="1:36" s="70" customFormat="1" ht="32.5">
      <c r="A444" s="74"/>
      <c r="H444" s="71" t="s">
        <v>609</v>
      </c>
      <c r="O444" s="99"/>
      <c r="P444" s="99"/>
      <c r="Q444" s="99"/>
      <c r="R444" s="99"/>
      <c r="S444" s="99"/>
      <c r="T444" s="99"/>
      <c r="U444" s="99"/>
      <c r="V444" s="99"/>
      <c r="W444" s="125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125"/>
    </row>
    <row r="445" spans="1:36" s="70" customFormat="1" ht="32.5">
      <c r="A445" s="74"/>
      <c r="H445" s="71" t="s">
        <v>610</v>
      </c>
      <c r="O445" s="99"/>
      <c r="P445" s="99"/>
      <c r="Q445" s="99"/>
      <c r="R445" s="99"/>
      <c r="S445" s="99"/>
      <c r="T445" s="99"/>
      <c r="U445" s="99"/>
      <c r="V445" s="99"/>
      <c r="W445" s="125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125"/>
    </row>
    <row r="446" spans="1:36" s="70" customFormat="1" ht="32.5">
      <c r="A446" s="74"/>
      <c r="O446" s="99"/>
      <c r="P446" s="99"/>
      <c r="Q446" s="99"/>
      <c r="R446" s="99"/>
      <c r="S446" s="99"/>
      <c r="T446" s="99"/>
      <c r="U446" s="99"/>
      <c r="V446" s="99"/>
      <c r="W446" s="125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125"/>
    </row>
    <row r="447" spans="1:36" s="70" customFormat="1" ht="32.5">
      <c r="A447" s="74"/>
      <c r="O447" s="99"/>
      <c r="P447" s="99"/>
      <c r="Q447" s="99"/>
      <c r="R447" s="99"/>
      <c r="S447" s="99"/>
      <c r="T447" s="99"/>
      <c r="U447" s="99"/>
      <c r="V447" s="99"/>
      <c r="W447" s="125"/>
      <c r="X447" s="99"/>
      <c r="Y447" s="99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125"/>
    </row>
    <row r="448" spans="1:36" s="70" customFormat="1" ht="32.5">
      <c r="A448" s="74"/>
      <c r="O448" s="99"/>
      <c r="P448" s="99"/>
      <c r="Q448" s="99"/>
      <c r="R448" s="99"/>
      <c r="S448" s="99"/>
      <c r="T448" s="99"/>
      <c r="U448" s="99"/>
      <c r="V448" s="99"/>
      <c r="W448" s="125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125"/>
    </row>
    <row r="449" spans="1:36" s="70" customFormat="1" ht="32.5">
      <c r="A449" s="74"/>
      <c r="O449" s="99"/>
      <c r="P449" s="99"/>
      <c r="Q449" s="99"/>
      <c r="R449" s="99"/>
      <c r="S449" s="99"/>
      <c r="T449" s="99"/>
      <c r="U449" s="99"/>
      <c r="V449" s="99"/>
      <c r="W449" s="125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125"/>
    </row>
    <row r="450" spans="1:36" s="70" customFormat="1" ht="32.5">
      <c r="A450" s="74"/>
      <c r="O450" s="99"/>
      <c r="P450" s="99"/>
      <c r="Q450" s="99"/>
      <c r="R450" s="99"/>
      <c r="S450" s="99"/>
      <c r="T450" s="99"/>
      <c r="U450" s="99"/>
      <c r="V450" s="99"/>
      <c r="W450" s="125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125"/>
    </row>
    <row r="451" spans="1:36" s="70" customFormat="1" ht="32.5">
      <c r="A451" s="74"/>
      <c r="O451" s="99"/>
      <c r="P451" s="99"/>
      <c r="Q451" s="99"/>
      <c r="R451" s="99"/>
      <c r="S451" s="99"/>
      <c r="T451" s="99"/>
      <c r="U451" s="99"/>
      <c r="V451" s="99"/>
      <c r="W451" s="125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125"/>
    </row>
    <row r="452" spans="1:36" s="70" customFormat="1" ht="32.5">
      <c r="A452" s="74"/>
      <c r="O452" s="99"/>
      <c r="P452" s="99"/>
      <c r="Q452" s="99"/>
      <c r="R452" s="99"/>
      <c r="S452" s="99"/>
      <c r="T452" s="99"/>
      <c r="U452" s="99"/>
      <c r="V452" s="99"/>
      <c r="W452" s="125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125"/>
    </row>
    <row r="453" spans="1:36" s="70" customFormat="1" ht="32.5">
      <c r="A453" s="74"/>
      <c r="O453" s="99"/>
      <c r="P453" s="99"/>
      <c r="Q453" s="99"/>
      <c r="R453" s="99"/>
      <c r="S453" s="99"/>
      <c r="T453" s="99"/>
      <c r="U453" s="99"/>
      <c r="V453" s="99"/>
      <c r="W453" s="125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125"/>
    </row>
    <row r="454" spans="1:36" s="70" customFormat="1" ht="32.5">
      <c r="A454" s="74"/>
      <c r="O454" s="99"/>
      <c r="P454" s="99"/>
      <c r="Q454" s="99"/>
      <c r="R454" s="99"/>
      <c r="S454" s="99"/>
      <c r="T454" s="99"/>
      <c r="U454" s="99"/>
      <c r="V454" s="99"/>
      <c r="W454" s="125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125"/>
    </row>
    <row r="455" spans="1:36" s="70" customFormat="1" ht="32.5">
      <c r="A455" s="74"/>
      <c r="O455" s="99"/>
      <c r="P455" s="99"/>
      <c r="Q455" s="99"/>
      <c r="R455" s="99"/>
      <c r="S455" s="99"/>
      <c r="T455" s="99"/>
      <c r="U455" s="99"/>
      <c r="V455" s="99"/>
      <c r="W455" s="125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125"/>
    </row>
    <row r="456" spans="1:36" s="70" customFormat="1" ht="32.5">
      <c r="A456" s="74"/>
      <c r="O456" s="99"/>
      <c r="P456" s="99"/>
      <c r="Q456" s="99"/>
      <c r="R456" s="99"/>
      <c r="S456" s="99"/>
      <c r="T456" s="99"/>
      <c r="U456" s="99"/>
      <c r="V456" s="99"/>
      <c r="W456" s="125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125"/>
    </row>
    <row r="457" spans="1:36" s="70" customFormat="1" ht="32.5">
      <c r="A457" s="74"/>
      <c r="O457" s="99"/>
      <c r="P457" s="99"/>
      <c r="Q457" s="99"/>
      <c r="R457" s="99"/>
      <c r="S457" s="99"/>
      <c r="T457" s="99"/>
      <c r="U457" s="99"/>
      <c r="V457" s="99"/>
      <c r="W457" s="125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125"/>
    </row>
    <row r="458" spans="1:36" s="70" customFormat="1" ht="32.5">
      <c r="A458" s="74"/>
      <c r="O458" s="99"/>
      <c r="P458" s="99"/>
      <c r="Q458" s="99"/>
      <c r="R458" s="99"/>
      <c r="S458" s="99"/>
      <c r="T458" s="99"/>
      <c r="U458" s="99"/>
      <c r="V458" s="99"/>
      <c r="W458" s="125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125"/>
    </row>
    <row r="459" spans="1:36" s="70" customFormat="1" ht="32.5">
      <c r="A459" s="74"/>
      <c r="O459" s="99"/>
      <c r="P459" s="99"/>
      <c r="Q459" s="99"/>
      <c r="R459" s="99"/>
      <c r="S459" s="99"/>
      <c r="T459" s="99"/>
      <c r="U459" s="99"/>
      <c r="V459" s="99"/>
      <c r="W459" s="125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125"/>
    </row>
    <row r="460" spans="1:36" s="70" customFormat="1" ht="32.5">
      <c r="A460" s="74"/>
      <c r="O460" s="99"/>
      <c r="P460" s="99"/>
      <c r="Q460" s="99"/>
      <c r="R460" s="99"/>
      <c r="S460" s="99"/>
      <c r="T460" s="99"/>
      <c r="U460" s="99"/>
      <c r="V460" s="99"/>
      <c r="W460" s="125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125"/>
    </row>
    <row r="461" spans="1:36" s="70" customFormat="1" ht="32.5">
      <c r="A461" s="74"/>
      <c r="O461" s="99"/>
      <c r="P461" s="99"/>
      <c r="Q461" s="99"/>
      <c r="R461" s="99"/>
      <c r="S461" s="99"/>
      <c r="T461" s="99"/>
      <c r="U461" s="99"/>
      <c r="V461" s="99"/>
      <c r="W461" s="125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125"/>
    </row>
    <row r="462" spans="1:36" s="70" customFormat="1" ht="32.5">
      <c r="A462" s="74"/>
      <c r="O462" s="99"/>
      <c r="P462" s="99"/>
      <c r="Q462" s="99"/>
      <c r="R462" s="99"/>
      <c r="S462" s="99"/>
      <c r="T462" s="99"/>
      <c r="U462" s="99"/>
      <c r="V462" s="99"/>
      <c r="W462" s="125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125"/>
    </row>
    <row r="463" spans="1:36" s="70" customFormat="1" ht="32.5">
      <c r="A463" s="74"/>
      <c r="O463" s="99"/>
      <c r="P463" s="99"/>
      <c r="Q463" s="99"/>
      <c r="R463" s="99"/>
      <c r="S463" s="99"/>
      <c r="T463" s="99"/>
      <c r="U463" s="99"/>
      <c r="V463" s="99"/>
      <c r="W463" s="125"/>
      <c r="X463" s="99"/>
      <c r="Y463" s="99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125"/>
    </row>
    <row r="464" spans="1:36" s="70" customFormat="1" ht="32.5">
      <c r="A464" s="74"/>
      <c r="O464" s="99"/>
      <c r="P464" s="99"/>
      <c r="Q464" s="99"/>
      <c r="R464" s="99"/>
      <c r="S464" s="99"/>
      <c r="T464" s="99"/>
      <c r="U464" s="99"/>
      <c r="V464" s="99"/>
      <c r="W464" s="125"/>
      <c r="X464" s="99"/>
      <c r="Y464" s="99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125"/>
    </row>
    <row r="465" spans="1:36" s="70" customFormat="1" ht="32.5">
      <c r="A465" s="74"/>
      <c r="O465" s="99"/>
      <c r="P465" s="99"/>
      <c r="Q465" s="99"/>
      <c r="R465" s="99"/>
      <c r="S465" s="99"/>
      <c r="T465" s="99"/>
      <c r="U465" s="99"/>
      <c r="V465" s="99"/>
      <c r="W465" s="125"/>
      <c r="X465" s="99"/>
      <c r="Y465" s="99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125"/>
    </row>
    <row r="466" spans="1:36" s="70" customFormat="1" ht="32.5">
      <c r="A466" s="74"/>
      <c r="O466" s="99"/>
      <c r="P466" s="99"/>
      <c r="Q466" s="99"/>
      <c r="R466" s="99"/>
      <c r="S466" s="99"/>
      <c r="T466" s="99"/>
      <c r="U466" s="99"/>
      <c r="V466" s="99"/>
      <c r="W466" s="125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125"/>
    </row>
    <row r="467" spans="1:36" s="70" customFormat="1" ht="32.5">
      <c r="A467" s="74"/>
      <c r="O467" s="99"/>
      <c r="P467" s="99"/>
      <c r="Q467" s="99"/>
      <c r="R467" s="99"/>
      <c r="S467" s="99"/>
      <c r="T467" s="99"/>
      <c r="U467" s="99"/>
      <c r="V467" s="99"/>
      <c r="W467" s="125"/>
      <c r="X467" s="99"/>
      <c r="Y467" s="99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125"/>
    </row>
    <row r="468" spans="1:36" s="70" customFormat="1" ht="32.5">
      <c r="A468" s="74"/>
      <c r="O468" s="99"/>
      <c r="P468" s="99"/>
      <c r="Q468" s="99"/>
      <c r="R468" s="99"/>
      <c r="S468" s="99"/>
      <c r="T468" s="99"/>
      <c r="U468" s="99"/>
      <c r="V468" s="99"/>
      <c r="W468" s="125"/>
      <c r="X468" s="99"/>
      <c r="Y468" s="99"/>
      <c r="Z468" s="99"/>
      <c r="AA468" s="99"/>
      <c r="AB468" s="99"/>
      <c r="AC468" s="99"/>
      <c r="AD468" s="99"/>
      <c r="AE468" s="99"/>
      <c r="AF468" s="99"/>
      <c r="AG468" s="99"/>
      <c r="AH468" s="99"/>
      <c r="AI468" s="99"/>
      <c r="AJ468" s="125"/>
    </row>
    <row r="469" spans="1:36" s="70" customFormat="1" ht="32.5">
      <c r="A469" s="74"/>
      <c r="O469" s="99"/>
      <c r="P469" s="99"/>
      <c r="Q469" s="99"/>
      <c r="R469" s="99"/>
      <c r="S469" s="99"/>
      <c r="T469" s="99"/>
      <c r="U469" s="99"/>
      <c r="V469" s="99"/>
      <c r="W469" s="125"/>
      <c r="X469" s="99"/>
      <c r="Y469" s="99"/>
      <c r="Z469" s="99"/>
      <c r="AA469" s="99"/>
      <c r="AB469" s="99"/>
      <c r="AC469" s="99"/>
      <c r="AD469" s="99"/>
      <c r="AE469" s="99"/>
      <c r="AF469" s="99"/>
      <c r="AG469" s="99"/>
      <c r="AH469" s="99"/>
      <c r="AI469" s="99"/>
      <c r="AJ469" s="125"/>
    </row>
    <row r="470" spans="1:36" s="70" customFormat="1" ht="32.5">
      <c r="A470" s="74"/>
      <c r="O470" s="99"/>
      <c r="P470" s="99"/>
      <c r="Q470" s="99"/>
      <c r="R470" s="99"/>
      <c r="S470" s="99"/>
      <c r="T470" s="99"/>
      <c r="U470" s="99"/>
      <c r="V470" s="99"/>
      <c r="W470" s="125"/>
      <c r="X470" s="99"/>
      <c r="Y470" s="99"/>
      <c r="Z470" s="99"/>
      <c r="AA470" s="99"/>
      <c r="AB470" s="99"/>
      <c r="AC470" s="99"/>
      <c r="AD470" s="99"/>
      <c r="AE470" s="99"/>
      <c r="AF470" s="99"/>
      <c r="AG470" s="99"/>
      <c r="AH470" s="99"/>
      <c r="AI470" s="99"/>
      <c r="AJ470" s="125"/>
    </row>
    <row r="471" spans="1:36" s="70" customFormat="1" ht="32.5">
      <c r="A471" s="74"/>
      <c r="O471" s="99"/>
      <c r="P471" s="99"/>
      <c r="Q471" s="99"/>
      <c r="R471" s="99"/>
      <c r="S471" s="99"/>
      <c r="T471" s="99"/>
      <c r="U471" s="99"/>
      <c r="V471" s="99"/>
      <c r="W471" s="125"/>
      <c r="X471" s="99"/>
      <c r="Y471" s="99"/>
      <c r="Z471" s="99"/>
      <c r="AA471" s="99"/>
      <c r="AB471" s="99"/>
      <c r="AC471" s="99"/>
      <c r="AD471" s="99"/>
      <c r="AE471" s="99"/>
      <c r="AF471" s="99"/>
      <c r="AG471" s="99"/>
      <c r="AH471" s="99"/>
      <c r="AI471" s="99"/>
      <c r="AJ471" s="125"/>
    </row>
    <row r="472" spans="1:36" s="70" customFormat="1" ht="32.5">
      <c r="A472" s="74"/>
      <c r="O472" s="99"/>
      <c r="P472" s="99"/>
      <c r="Q472" s="99"/>
      <c r="R472" s="99"/>
      <c r="S472" s="99"/>
      <c r="T472" s="99"/>
      <c r="U472" s="99"/>
      <c r="V472" s="99"/>
      <c r="W472" s="125"/>
      <c r="X472" s="99"/>
      <c r="Y472" s="99"/>
      <c r="Z472" s="99"/>
      <c r="AA472" s="99"/>
      <c r="AB472" s="99"/>
      <c r="AC472" s="99"/>
      <c r="AD472" s="99"/>
      <c r="AE472" s="99"/>
      <c r="AF472" s="99"/>
      <c r="AG472" s="99"/>
      <c r="AH472" s="99"/>
      <c r="AI472" s="99"/>
      <c r="AJ472" s="125"/>
    </row>
    <row r="473" spans="1:36" s="70" customFormat="1" ht="32.5">
      <c r="A473" s="74"/>
      <c r="O473" s="99"/>
      <c r="P473" s="99"/>
      <c r="Q473" s="99"/>
      <c r="R473" s="99"/>
      <c r="S473" s="99"/>
      <c r="T473" s="99"/>
      <c r="U473" s="99"/>
      <c r="V473" s="99"/>
      <c r="W473" s="125"/>
      <c r="X473" s="99"/>
      <c r="Y473" s="99"/>
      <c r="Z473" s="99"/>
      <c r="AA473" s="99"/>
      <c r="AB473" s="99"/>
      <c r="AC473" s="99"/>
      <c r="AD473" s="99"/>
      <c r="AE473" s="99"/>
      <c r="AF473" s="99"/>
      <c r="AG473" s="99"/>
      <c r="AH473" s="99"/>
      <c r="AI473" s="99"/>
      <c r="AJ473" s="125"/>
    </row>
    <row r="474" spans="1:36" s="70" customFormat="1" ht="32.5">
      <c r="A474" s="74"/>
      <c r="O474" s="99"/>
      <c r="P474" s="99"/>
      <c r="Q474" s="99"/>
      <c r="R474" s="99"/>
      <c r="S474" s="99"/>
      <c r="T474" s="99"/>
      <c r="U474" s="99"/>
      <c r="V474" s="99"/>
      <c r="W474" s="125"/>
      <c r="X474" s="99"/>
      <c r="Y474" s="99"/>
      <c r="Z474" s="99"/>
      <c r="AA474" s="99"/>
      <c r="AB474" s="99"/>
      <c r="AC474" s="99"/>
      <c r="AD474" s="99"/>
      <c r="AE474" s="99"/>
      <c r="AF474" s="99"/>
      <c r="AG474" s="99"/>
      <c r="AH474" s="99"/>
      <c r="AI474" s="99"/>
      <c r="AJ474" s="125"/>
    </row>
    <row r="475" spans="1:36" s="70" customFormat="1" ht="32.5">
      <c r="A475" s="74"/>
      <c r="O475" s="99"/>
      <c r="P475" s="99"/>
      <c r="Q475" s="99"/>
      <c r="R475" s="99"/>
      <c r="S475" s="99"/>
      <c r="T475" s="99"/>
      <c r="U475" s="99"/>
      <c r="V475" s="99"/>
      <c r="W475" s="125"/>
      <c r="X475" s="99"/>
      <c r="Y475" s="99"/>
      <c r="Z475" s="99"/>
      <c r="AA475" s="99"/>
      <c r="AB475" s="99"/>
      <c r="AC475" s="99"/>
      <c r="AD475" s="99"/>
      <c r="AE475" s="99"/>
      <c r="AF475" s="99"/>
      <c r="AG475" s="99"/>
      <c r="AH475" s="99"/>
      <c r="AI475" s="99"/>
      <c r="AJ475" s="125"/>
    </row>
    <row r="476" spans="1:36" s="70" customFormat="1" ht="32.5">
      <c r="A476" s="74"/>
      <c r="O476" s="99"/>
      <c r="P476" s="99"/>
      <c r="Q476" s="99"/>
      <c r="R476" s="99"/>
      <c r="S476" s="99"/>
      <c r="T476" s="99"/>
      <c r="U476" s="99"/>
      <c r="V476" s="99"/>
      <c r="W476" s="125"/>
      <c r="X476" s="99"/>
      <c r="Y476" s="99"/>
      <c r="Z476" s="99"/>
      <c r="AA476" s="99"/>
      <c r="AB476" s="99"/>
      <c r="AC476" s="99"/>
      <c r="AD476" s="99"/>
      <c r="AE476" s="99"/>
      <c r="AF476" s="99"/>
      <c r="AG476" s="99"/>
      <c r="AH476" s="99"/>
      <c r="AI476" s="99"/>
      <c r="AJ476" s="125"/>
    </row>
    <row r="477" spans="1:36" s="70" customFormat="1" ht="32.5">
      <c r="A477" s="74"/>
      <c r="O477" s="99"/>
      <c r="P477" s="99"/>
      <c r="Q477" s="99"/>
      <c r="R477" s="99"/>
      <c r="S477" s="99"/>
      <c r="T477" s="99"/>
      <c r="U477" s="99"/>
      <c r="V477" s="99"/>
      <c r="W477" s="125"/>
      <c r="X477" s="99"/>
      <c r="Y477" s="99"/>
      <c r="Z477" s="99"/>
      <c r="AA477" s="99"/>
      <c r="AB477" s="99"/>
      <c r="AC477" s="99"/>
      <c r="AD477" s="99"/>
      <c r="AE477" s="99"/>
      <c r="AF477" s="99"/>
      <c r="AG477" s="99"/>
      <c r="AH477" s="99"/>
      <c r="AI477" s="99"/>
      <c r="AJ477" s="125"/>
    </row>
    <row r="478" spans="1:36" s="70" customFormat="1" ht="32.5">
      <c r="A478" s="74"/>
      <c r="O478" s="99"/>
      <c r="P478" s="99"/>
      <c r="Q478" s="99"/>
      <c r="R478" s="99"/>
      <c r="S478" s="99"/>
      <c r="T478" s="99"/>
      <c r="U478" s="99"/>
      <c r="V478" s="99"/>
      <c r="W478" s="125"/>
      <c r="X478" s="99"/>
      <c r="Y478" s="99"/>
      <c r="Z478" s="99"/>
      <c r="AA478" s="99"/>
      <c r="AB478" s="99"/>
      <c r="AC478" s="99"/>
      <c r="AD478" s="99"/>
      <c r="AE478" s="99"/>
      <c r="AF478" s="99"/>
      <c r="AG478" s="99"/>
      <c r="AH478" s="99"/>
      <c r="AI478" s="99"/>
      <c r="AJ478" s="125"/>
    </row>
    <row r="479" spans="1:36" s="70" customFormat="1" ht="32.5">
      <c r="A479" s="74"/>
      <c r="O479" s="99"/>
      <c r="P479" s="99"/>
      <c r="Q479" s="99"/>
      <c r="R479" s="99"/>
      <c r="S479" s="99"/>
      <c r="T479" s="99"/>
      <c r="U479" s="99"/>
      <c r="V479" s="99"/>
      <c r="W479" s="125"/>
      <c r="X479" s="99"/>
      <c r="Y479" s="99"/>
      <c r="Z479" s="99"/>
      <c r="AA479" s="99"/>
      <c r="AB479" s="99"/>
      <c r="AC479" s="99"/>
      <c r="AD479" s="99"/>
      <c r="AE479" s="99"/>
      <c r="AF479" s="99"/>
      <c r="AG479" s="99"/>
      <c r="AH479" s="99"/>
      <c r="AI479" s="99"/>
      <c r="AJ479" s="125"/>
    </row>
    <row r="480" spans="1:36" s="70" customFormat="1" ht="32.5">
      <c r="A480" s="74"/>
      <c r="O480" s="99"/>
      <c r="P480" s="99"/>
      <c r="Q480" s="99"/>
      <c r="R480" s="99"/>
      <c r="S480" s="99"/>
      <c r="T480" s="99"/>
      <c r="U480" s="99"/>
      <c r="V480" s="99"/>
      <c r="W480" s="125"/>
      <c r="X480" s="99"/>
      <c r="Y480" s="99"/>
      <c r="Z480" s="99"/>
      <c r="AA480" s="99"/>
      <c r="AB480" s="99"/>
      <c r="AC480" s="99"/>
      <c r="AD480" s="99"/>
      <c r="AE480" s="99"/>
      <c r="AF480" s="99"/>
      <c r="AG480" s="99"/>
      <c r="AH480" s="99"/>
      <c r="AI480" s="99"/>
      <c r="AJ480" s="125"/>
    </row>
    <row r="481" spans="1:36" s="70" customFormat="1" ht="32.5">
      <c r="A481" s="74"/>
      <c r="O481" s="99"/>
      <c r="P481" s="99"/>
      <c r="Q481" s="99"/>
      <c r="R481" s="99"/>
      <c r="S481" s="99"/>
      <c r="T481" s="99"/>
      <c r="U481" s="99"/>
      <c r="V481" s="99"/>
      <c r="W481" s="125"/>
      <c r="X481" s="99"/>
      <c r="Y481" s="99"/>
      <c r="Z481" s="99"/>
      <c r="AA481" s="99"/>
      <c r="AB481" s="99"/>
      <c r="AC481" s="99"/>
      <c r="AD481" s="99"/>
      <c r="AE481" s="99"/>
      <c r="AF481" s="99"/>
      <c r="AG481" s="99"/>
      <c r="AH481" s="99"/>
      <c r="AI481" s="99"/>
      <c r="AJ481" s="125"/>
    </row>
    <row r="482" spans="1:36" s="70" customFormat="1" ht="32.5">
      <c r="A482" s="74"/>
      <c r="O482" s="99"/>
      <c r="P482" s="99"/>
      <c r="Q482" s="99"/>
      <c r="R482" s="99"/>
      <c r="S482" s="99"/>
      <c r="T482" s="99"/>
      <c r="U482" s="99"/>
      <c r="V482" s="99"/>
      <c r="W482" s="125"/>
      <c r="X482" s="99"/>
      <c r="Y482" s="99"/>
      <c r="Z482" s="99"/>
      <c r="AA482" s="99"/>
      <c r="AB482" s="99"/>
      <c r="AC482" s="99"/>
      <c r="AD482" s="99"/>
      <c r="AE482" s="99"/>
      <c r="AF482" s="99"/>
      <c r="AG482" s="99"/>
      <c r="AH482" s="99"/>
      <c r="AI482" s="99"/>
      <c r="AJ482" s="125"/>
    </row>
    <row r="483" spans="1:36" s="70" customFormat="1" ht="32.5">
      <c r="A483" s="74"/>
      <c r="O483" s="99"/>
      <c r="P483" s="99"/>
      <c r="Q483" s="99"/>
      <c r="R483" s="99"/>
      <c r="S483" s="99"/>
      <c r="T483" s="99"/>
      <c r="U483" s="99"/>
      <c r="V483" s="99"/>
      <c r="W483" s="125"/>
      <c r="X483" s="99"/>
      <c r="Y483" s="99"/>
      <c r="Z483" s="99"/>
      <c r="AA483" s="99"/>
      <c r="AB483" s="99"/>
      <c r="AC483" s="99"/>
      <c r="AD483" s="99"/>
      <c r="AE483" s="99"/>
      <c r="AF483" s="99"/>
      <c r="AG483" s="99"/>
      <c r="AH483" s="99"/>
      <c r="AI483" s="99"/>
      <c r="AJ483" s="125"/>
    </row>
    <row r="484" spans="1:36" s="70" customFormat="1" ht="32.5">
      <c r="A484" s="74"/>
      <c r="O484" s="99"/>
      <c r="P484" s="99"/>
      <c r="Q484" s="99"/>
      <c r="R484" s="99"/>
      <c r="S484" s="99"/>
      <c r="T484" s="99"/>
      <c r="U484" s="99"/>
      <c r="V484" s="99"/>
      <c r="W484" s="125"/>
      <c r="X484" s="99"/>
      <c r="Y484" s="99"/>
      <c r="Z484" s="99"/>
      <c r="AA484" s="99"/>
      <c r="AB484" s="99"/>
      <c r="AC484" s="99"/>
      <c r="AD484" s="99"/>
      <c r="AE484" s="99"/>
      <c r="AF484" s="99"/>
      <c r="AG484" s="99"/>
      <c r="AH484" s="99"/>
      <c r="AI484" s="99"/>
      <c r="AJ484" s="125"/>
    </row>
    <row r="485" spans="1:36" s="70" customFormat="1" ht="32.5">
      <c r="A485" s="74"/>
      <c r="O485" s="99"/>
      <c r="P485" s="99"/>
      <c r="Q485" s="99"/>
      <c r="R485" s="99"/>
      <c r="S485" s="99"/>
      <c r="T485" s="99"/>
      <c r="U485" s="99"/>
      <c r="V485" s="99"/>
      <c r="W485" s="125"/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99"/>
      <c r="AI485" s="99"/>
      <c r="AJ485" s="125"/>
    </row>
    <row r="486" spans="1:36" s="70" customFormat="1" ht="32.5">
      <c r="A486" s="74"/>
      <c r="O486" s="99"/>
      <c r="P486" s="99"/>
      <c r="Q486" s="99"/>
      <c r="R486" s="99"/>
      <c r="S486" s="99"/>
      <c r="T486" s="99"/>
      <c r="U486" s="99"/>
      <c r="V486" s="99"/>
      <c r="W486" s="125"/>
      <c r="X486" s="99"/>
      <c r="Y486" s="99"/>
      <c r="Z486" s="99"/>
      <c r="AA486" s="99"/>
      <c r="AB486" s="99"/>
      <c r="AC486" s="99"/>
      <c r="AD486" s="99"/>
      <c r="AE486" s="99"/>
      <c r="AF486" s="99"/>
      <c r="AG486" s="99"/>
      <c r="AH486" s="99"/>
      <c r="AI486" s="99"/>
      <c r="AJ486" s="125"/>
    </row>
    <row r="487" spans="1:36" s="70" customFormat="1" ht="32.5">
      <c r="A487" s="74"/>
      <c r="O487" s="99"/>
      <c r="P487" s="99"/>
      <c r="Q487" s="99"/>
      <c r="R487" s="99"/>
      <c r="S487" s="99"/>
      <c r="T487" s="99"/>
      <c r="U487" s="99"/>
      <c r="V487" s="99"/>
      <c r="W487" s="125"/>
      <c r="X487" s="99"/>
      <c r="Y487" s="99"/>
      <c r="Z487" s="99"/>
      <c r="AA487" s="99"/>
      <c r="AB487" s="99"/>
      <c r="AC487" s="99"/>
      <c r="AD487" s="99"/>
      <c r="AE487" s="99"/>
      <c r="AF487" s="99"/>
      <c r="AG487" s="99"/>
      <c r="AH487" s="99"/>
      <c r="AI487" s="99"/>
      <c r="AJ487" s="125"/>
    </row>
    <row r="488" spans="1:36" s="70" customFormat="1" ht="32.5">
      <c r="A488" s="74"/>
      <c r="O488" s="99"/>
      <c r="P488" s="99"/>
      <c r="Q488" s="99"/>
      <c r="R488" s="99"/>
      <c r="S488" s="99"/>
      <c r="T488" s="99"/>
      <c r="U488" s="99"/>
      <c r="V488" s="99"/>
      <c r="W488" s="125"/>
      <c r="X488" s="99"/>
      <c r="Y488" s="99"/>
      <c r="Z488" s="99"/>
      <c r="AA488" s="99"/>
      <c r="AB488" s="99"/>
      <c r="AC488" s="99"/>
      <c r="AD488" s="99"/>
      <c r="AE488" s="99"/>
      <c r="AF488" s="99"/>
      <c r="AG488" s="99"/>
      <c r="AH488" s="99"/>
      <c r="AI488" s="99"/>
      <c r="AJ488" s="125"/>
    </row>
    <row r="489" spans="1:36" s="70" customFormat="1" ht="32.5">
      <c r="A489" s="74"/>
      <c r="O489" s="99"/>
      <c r="P489" s="99"/>
      <c r="Q489" s="99"/>
      <c r="R489" s="99"/>
      <c r="S489" s="99"/>
      <c r="T489" s="99"/>
      <c r="U489" s="99"/>
      <c r="V489" s="99"/>
      <c r="W489" s="125"/>
      <c r="X489" s="99"/>
      <c r="Y489" s="99"/>
      <c r="Z489" s="99"/>
      <c r="AA489" s="99"/>
      <c r="AB489" s="99"/>
      <c r="AC489" s="99"/>
      <c r="AD489" s="99"/>
      <c r="AE489" s="99"/>
      <c r="AF489" s="99"/>
      <c r="AG489" s="99"/>
      <c r="AH489" s="99"/>
      <c r="AI489" s="99"/>
      <c r="AJ489" s="125"/>
    </row>
    <row r="490" spans="1:36" s="70" customFormat="1" ht="32.5">
      <c r="A490" s="74"/>
      <c r="O490" s="99"/>
      <c r="P490" s="99"/>
      <c r="Q490" s="99"/>
      <c r="R490" s="99"/>
      <c r="S490" s="99"/>
      <c r="T490" s="99"/>
      <c r="U490" s="99"/>
      <c r="V490" s="99"/>
      <c r="W490" s="125"/>
      <c r="X490" s="99"/>
      <c r="Y490" s="99"/>
      <c r="Z490" s="99"/>
      <c r="AA490" s="99"/>
      <c r="AB490" s="99"/>
      <c r="AC490" s="99"/>
      <c r="AD490" s="99"/>
      <c r="AE490" s="99"/>
      <c r="AF490" s="99"/>
      <c r="AG490" s="99"/>
      <c r="AH490" s="99"/>
      <c r="AI490" s="99"/>
      <c r="AJ490" s="125"/>
    </row>
    <row r="491" spans="1:36" s="70" customFormat="1" ht="32.5">
      <c r="A491" s="74"/>
      <c r="O491" s="99"/>
      <c r="P491" s="99"/>
      <c r="Q491" s="99"/>
      <c r="R491" s="99"/>
      <c r="S491" s="99"/>
      <c r="T491" s="99"/>
      <c r="U491" s="99"/>
      <c r="V491" s="99"/>
      <c r="W491" s="125"/>
      <c r="X491" s="99"/>
      <c r="Y491" s="99"/>
      <c r="Z491" s="99"/>
      <c r="AA491" s="99"/>
      <c r="AB491" s="99"/>
      <c r="AC491" s="99"/>
      <c r="AD491" s="99"/>
      <c r="AE491" s="99"/>
      <c r="AF491" s="99"/>
      <c r="AG491" s="99"/>
      <c r="AH491" s="99"/>
      <c r="AI491" s="99"/>
      <c r="AJ491" s="125"/>
    </row>
    <row r="492" spans="1:36" s="70" customFormat="1" ht="32.5">
      <c r="A492" s="74"/>
      <c r="O492" s="99"/>
      <c r="P492" s="99"/>
      <c r="Q492" s="99"/>
      <c r="R492" s="99"/>
      <c r="S492" s="99"/>
      <c r="T492" s="99"/>
      <c r="U492" s="99"/>
      <c r="V492" s="99"/>
      <c r="W492" s="125"/>
      <c r="X492" s="99"/>
      <c r="Y492" s="99"/>
      <c r="Z492" s="99"/>
      <c r="AA492" s="99"/>
      <c r="AB492" s="99"/>
      <c r="AC492" s="99"/>
      <c r="AD492" s="99"/>
      <c r="AE492" s="99"/>
      <c r="AF492" s="99"/>
      <c r="AG492" s="99"/>
      <c r="AH492" s="99"/>
      <c r="AI492" s="99"/>
      <c r="AJ492" s="125"/>
    </row>
    <row r="493" spans="1:36" s="70" customFormat="1" ht="32.5">
      <c r="A493" s="74"/>
      <c r="O493" s="99"/>
      <c r="P493" s="99"/>
      <c r="Q493" s="99"/>
      <c r="R493" s="99"/>
      <c r="S493" s="99"/>
      <c r="T493" s="99"/>
      <c r="U493" s="99"/>
      <c r="V493" s="99"/>
      <c r="W493" s="125"/>
      <c r="X493" s="99"/>
      <c r="Y493" s="99"/>
      <c r="Z493" s="99"/>
      <c r="AA493" s="99"/>
      <c r="AB493" s="99"/>
      <c r="AC493" s="99"/>
      <c r="AD493" s="99"/>
      <c r="AE493" s="99"/>
      <c r="AF493" s="99"/>
      <c r="AG493" s="99"/>
      <c r="AH493" s="99"/>
      <c r="AI493" s="99"/>
      <c r="AJ493" s="125"/>
    </row>
    <row r="494" spans="1:36" s="70" customFormat="1" ht="32.5">
      <c r="A494" s="74"/>
      <c r="O494" s="99"/>
      <c r="P494" s="99"/>
      <c r="Q494" s="99"/>
      <c r="R494" s="99"/>
      <c r="S494" s="99"/>
      <c r="T494" s="99"/>
      <c r="U494" s="99"/>
      <c r="V494" s="99"/>
      <c r="W494" s="125"/>
      <c r="X494" s="99"/>
      <c r="Y494" s="99"/>
      <c r="Z494" s="99"/>
      <c r="AA494" s="99"/>
      <c r="AB494" s="99"/>
      <c r="AC494" s="99"/>
      <c r="AD494" s="99"/>
      <c r="AE494" s="99"/>
      <c r="AF494" s="99"/>
      <c r="AG494" s="99"/>
      <c r="AH494" s="99"/>
      <c r="AI494" s="99"/>
      <c r="AJ494" s="125"/>
    </row>
    <row r="495" spans="1:36" s="70" customFormat="1" ht="32.5">
      <c r="A495" s="74"/>
      <c r="O495" s="99"/>
      <c r="P495" s="99"/>
      <c r="Q495" s="99"/>
      <c r="R495" s="99"/>
      <c r="S495" s="99"/>
      <c r="T495" s="99"/>
      <c r="U495" s="99"/>
      <c r="V495" s="99"/>
      <c r="W495" s="125"/>
      <c r="X495" s="99"/>
      <c r="Y495" s="99"/>
      <c r="Z495" s="99"/>
      <c r="AA495" s="99"/>
      <c r="AB495" s="99"/>
      <c r="AC495" s="99"/>
      <c r="AD495" s="99"/>
      <c r="AE495" s="99"/>
      <c r="AF495" s="99"/>
      <c r="AG495" s="99"/>
      <c r="AH495" s="99"/>
      <c r="AI495" s="99"/>
      <c r="AJ495" s="125"/>
    </row>
    <row r="496" spans="1:36" s="70" customFormat="1" ht="32.5">
      <c r="A496" s="74"/>
      <c r="O496" s="99"/>
      <c r="P496" s="99"/>
      <c r="Q496" s="99"/>
      <c r="R496" s="99"/>
      <c r="S496" s="99"/>
      <c r="T496" s="99"/>
      <c r="U496" s="99"/>
      <c r="V496" s="99"/>
      <c r="W496" s="125"/>
      <c r="X496" s="99"/>
      <c r="Y496" s="99"/>
      <c r="Z496" s="99"/>
      <c r="AA496" s="99"/>
      <c r="AB496" s="99"/>
      <c r="AC496" s="99"/>
      <c r="AD496" s="99"/>
      <c r="AE496" s="99"/>
      <c r="AF496" s="99"/>
      <c r="AG496" s="99"/>
      <c r="AH496" s="99"/>
      <c r="AI496" s="99"/>
      <c r="AJ496" s="125"/>
    </row>
    <row r="497" spans="1:36" s="70" customFormat="1" ht="32.5">
      <c r="A497" s="74"/>
      <c r="O497" s="99"/>
      <c r="P497" s="99"/>
      <c r="Q497" s="99"/>
      <c r="R497" s="99"/>
      <c r="S497" s="99"/>
      <c r="T497" s="99"/>
      <c r="U497" s="99"/>
      <c r="V497" s="99"/>
      <c r="W497" s="125"/>
      <c r="X497" s="99"/>
      <c r="Y497" s="99"/>
      <c r="Z497" s="99"/>
      <c r="AA497" s="99"/>
      <c r="AB497" s="99"/>
      <c r="AC497" s="99"/>
      <c r="AD497" s="99"/>
      <c r="AE497" s="99"/>
      <c r="AF497" s="99"/>
      <c r="AG497" s="99"/>
      <c r="AH497" s="99"/>
      <c r="AI497" s="99"/>
      <c r="AJ497" s="125"/>
    </row>
    <row r="498" spans="1:36" s="70" customFormat="1" ht="32.5">
      <c r="A498" s="74"/>
      <c r="O498" s="99"/>
      <c r="P498" s="99"/>
      <c r="Q498" s="99"/>
      <c r="R498" s="99"/>
      <c r="S498" s="99"/>
      <c r="T498" s="99"/>
      <c r="U498" s="99"/>
      <c r="V498" s="99"/>
      <c r="W498" s="125"/>
      <c r="X498" s="99"/>
      <c r="Y498" s="99"/>
      <c r="Z498" s="99"/>
      <c r="AA498" s="99"/>
      <c r="AB498" s="99"/>
      <c r="AC498" s="99"/>
      <c r="AD498" s="99"/>
      <c r="AE498" s="99"/>
      <c r="AF498" s="99"/>
      <c r="AG498" s="99"/>
      <c r="AH498" s="99"/>
      <c r="AI498" s="99"/>
      <c r="AJ498" s="125"/>
    </row>
    <row r="499" spans="1:36" s="70" customFormat="1" ht="32.5">
      <c r="A499" s="74"/>
      <c r="O499" s="99"/>
      <c r="P499" s="99"/>
      <c r="Q499" s="99"/>
      <c r="R499" s="99"/>
      <c r="S499" s="99"/>
      <c r="T499" s="99"/>
      <c r="U499" s="99"/>
      <c r="V499" s="99"/>
      <c r="W499" s="125"/>
      <c r="X499" s="99"/>
      <c r="Y499" s="99"/>
      <c r="Z499" s="99"/>
      <c r="AA499" s="99"/>
      <c r="AB499" s="99"/>
      <c r="AC499" s="99"/>
      <c r="AD499" s="99"/>
      <c r="AE499" s="99"/>
      <c r="AF499" s="99"/>
      <c r="AG499" s="99"/>
      <c r="AH499" s="99"/>
      <c r="AI499" s="99"/>
      <c r="AJ499" s="125"/>
    </row>
    <row r="500" spans="1:36" s="70" customFormat="1" ht="32.5">
      <c r="A500" s="74"/>
      <c r="O500" s="99"/>
      <c r="P500" s="99"/>
      <c r="Q500" s="99"/>
      <c r="R500" s="99"/>
      <c r="S500" s="99"/>
      <c r="T500" s="99"/>
      <c r="U500" s="99"/>
      <c r="V500" s="99"/>
      <c r="W500" s="125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99"/>
      <c r="AI500" s="99"/>
      <c r="AJ500" s="125"/>
    </row>
    <row r="501" spans="1:36" s="70" customFormat="1" ht="32.5">
      <c r="A501" s="74"/>
      <c r="O501" s="99"/>
      <c r="P501" s="99"/>
      <c r="Q501" s="99"/>
      <c r="R501" s="99"/>
      <c r="S501" s="99"/>
      <c r="T501" s="99"/>
      <c r="U501" s="99"/>
      <c r="V501" s="99"/>
      <c r="W501" s="125"/>
      <c r="X501" s="99"/>
      <c r="Y501" s="99"/>
      <c r="Z501" s="99"/>
      <c r="AA501" s="99"/>
      <c r="AB501" s="99"/>
      <c r="AC501" s="99"/>
      <c r="AD501" s="99"/>
      <c r="AE501" s="99"/>
      <c r="AF501" s="99"/>
      <c r="AG501" s="99"/>
      <c r="AH501" s="99"/>
      <c r="AI501" s="99"/>
      <c r="AJ501" s="125"/>
    </row>
    <row r="502" spans="1:36" s="70" customFormat="1" ht="32.5">
      <c r="A502" s="74"/>
      <c r="O502" s="99"/>
      <c r="P502" s="99"/>
      <c r="Q502" s="99"/>
      <c r="R502" s="99"/>
      <c r="S502" s="99"/>
      <c r="T502" s="99"/>
      <c r="U502" s="99"/>
      <c r="V502" s="99"/>
      <c r="W502" s="125"/>
      <c r="X502" s="99"/>
      <c r="Y502" s="99"/>
      <c r="Z502" s="99"/>
      <c r="AA502" s="99"/>
      <c r="AB502" s="99"/>
      <c r="AC502" s="99"/>
      <c r="AD502" s="99"/>
      <c r="AE502" s="99"/>
      <c r="AF502" s="99"/>
      <c r="AG502" s="99"/>
      <c r="AH502" s="99"/>
      <c r="AI502" s="99"/>
      <c r="AJ502" s="125"/>
    </row>
    <row r="503" spans="1:36" s="70" customFormat="1" ht="32.5">
      <c r="A503" s="74"/>
      <c r="O503" s="99"/>
      <c r="P503" s="99"/>
      <c r="Q503" s="99"/>
      <c r="R503" s="99"/>
      <c r="S503" s="99"/>
      <c r="T503" s="99"/>
      <c r="U503" s="99"/>
      <c r="V503" s="99"/>
      <c r="W503" s="125"/>
      <c r="X503" s="99"/>
      <c r="Y503" s="99"/>
      <c r="Z503" s="99"/>
      <c r="AA503" s="99"/>
      <c r="AB503" s="99"/>
      <c r="AC503" s="99"/>
      <c r="AD503" s="99"/>
      <c r="AE503" s="99"/>
      <c r="AF503" s="99"/>
      <c r="AG503" s="99"/>
      <c r="AH503" s="99"/>
      <c r="AI503" s="99"/>
      <c r="AJ503" s="125"/>
    </row>
    <row r="504" spans="1:36" s="70" customFormat="1" ht="32.5">
      <c r="A504" s="74"/>
      <c r="O504" s="99"/>
      <c r="P504" s="99"/>
      <c r="Q504" s="99"/>
      <c r="R504" s="99"/>
      <c r="S504" s="99"/>
      <c r="T504" s="99"/>
      <c r="U504" s="99"/>
      <c r="V504" s="99"/>
      <c r="W504" s="125"/>
      <c r="X504" s="99"/>
      <c r="Y504" s="99"/>
      <c r="Z504" s="99"/>
      <c r="AA504" s="99"/>
      <c r="AB504" s="99"/>
      <c r="AC504" s="99"/>
      <c r="AD504" s="99"/>
      <c r="AE504" s="99"/>
      <c r="AF504" s="99"/>
      <c r="AG504" s="99"/>
      <c r="AH504" s="99"/>
      <c r="AI504" s="99"/>
      <c r="AJ504" s="125"/>
    </row>
    <row r="505" spans="1:36" s="70" customFormat="1" ht="32.5">
      <c r="A505" s="74"/>
      <c r="O505" s="99"/>
      <c r="P505" s="99"/>
      <c r="Q505" s="99"/>
      <c r="R505" s="99"/>
      <c r="S505" s="99"/>
      <c r="T505" s="99"/>
      <c r="U505" s="99"/>
      <c r="V505" s="99"/>
      <c r="W505" s="125"/>
      <c r="X505" s="99"/>
      <c r="Y505" s="99"/>
      <c r="Z505" s="99"/>
      <c r="AA505" s="99"/>
      <c r="AB505" s="99"/>
      <c r="AC505" s="99"/>
      <c r="AD505" s="99"/>
      <c r="AE505" s="99"/>
      <c r="AF505" s="99"/>
      <c r="AG505" s="99"/>
      <c r="AH505" s="99"/>
      <c r="AI505" s="99"/>
      <c r="AJ505" s="125"/>
    </row>
    <row r="506" spans="1:36" s="70" customFormat="1" ht="32.5">
      <c r="A506" s="74"/>
      <c r="O506" s="99"/>
      <c r="P506" s="99"/>
      <c r="Q506" s="99"/>
      <c r="R506" s="99"/>
      <c r="S506" s="99"/>
      <c r="T506" s="99"/>
      <c r="U506" s="99"/>
      <c r="V506" s="99"/>
      <c r="W506" s="125"/>
      <c r="X506" s="99"/>
      <c r="Y506" s="99"/>
      <c r="Z506" s="99"/>
      <c r="AA506" s="99"/>
      <c r="AB506" s="99"/>
      <c r="AC506" s="99"/>
      <c r="AD506" s="99"/>
      <c r="AE506" s="99"/>
      <c r="AF506" s="99"/>
      <c r="AG506" s="99"/>
      <c r="AH506" s="99"/>
      <c r="AI506" s="99"/>
      <c r="AJ506" s="125"/>
    </row>
    <row r="507" spans="1:36" s="70" customFormat="1" ht="32.5">
      <c r="A507" s="74"/>
      <c r="O507" s="99"/>
      <c r="P507" s="99"/>
      <c r="Q507" s="99"/>
      <c r="R507" s="99"/>
      <c r="S507" s="99"/>
      <c r="T507" s="99"/>
      <c r="U507" s="99"/>
      <c r="V507" s="99"/>
      <c r="W507" s="125"/>
      <c r="X507" s="99"/>
      <c r="Y507" s="99"/>
      <c r="Z507" s="99"/>
      <c r="AA507" s="99"/>
      <c r="AB507" s="99"/>
      <c r="AC507" s="99"/>
      <c r="AD507" s="99"/>
      <c r="AE507" s="99"/>
      <c r="AF507" s="99"/>
      <c r="AG507" s="99"/>
      <c r="AH507" s="99"/>
      <c r="AI507" s="99"/>
      <c r="AJ507" s="125"/>
    </row>
    <row r="508" spans="1:36" s="70" customFormat="1" ht="32.5">
      <c r="A508" s="74"/>
      <c r="O508" s="99"/>
      <c r="P508" s="99"/>
      <c r="Q508" s="99"/>
      <c r="R508" s="99"/>
      <c r="S508" s="99"/>
      <c r="T508" s="99"/>
      <c r="U508" s="99"/>
      <c r="V508" s="99"/>
      <c r="W508" s="125"/>
      <c r="X508" s="99"/>
      <c r="Y508" s="99"/>
      <c r="Z508" s="99"/>
      <c r="AA508" s="99"/>
      <c r="AB508" s="99"/>
      <c r="AC508" s="99"/>
      <c r="AD508" s="99"/>
      <c r="AE508" s="99"/>
      <c r="AF508" s="99"/>
      <c r="AG508" s="99"/>
      <c r="AH508" s="99"/>
      <c r="AI508" s="99"/>
      <c r="AJ508" s="125"/>
    </row>
    <row r="509" spans="1:36" s="70" customFormat="1" ht="32.5">
      <c r="A509" s="74"/>
      <c r="O509" s="99"/>
      <c r="P509" s="99"/>
      <c r="Q509" s="99"/>
      <c r="R509" s="99"/>
      <c r="S509" s="99"/>
      <c r="T509" s="99"/>
      <c r="U509" s="99"/>
      <c r="V509" s="99"/>
      <c r="W509" s="125"/>
      <c r="X509" s="99"/>
      <c r="Y509" s="99"/>
      <c r="Z509" s="99"/>
      <c r="AA509" s="99"/>
      <c r="AB509" s="99"/>
      <c r="AC509" s="99"/>
      <c r="AD509" s="99"/>
      <c r="AE509" s="99"/>
      <c r="AF509" s="99"/>
      <c r="AG509" s="99"/>
      <c r="AH509" s="99"/>
      <c r="AI509" s="99"/>
      <c r="AJ509" s="125"/>
    </row>
    <row r="510" spans="1:36" s="70" customFormat="1" ht="32.5">
      <c r="A510" s="74"/>
      <c r="O510" s="99"/>
      <c r="P510" s="99"/>
      <c r="Q510" s="99"/>
      <c r="R510" s="99"/>
      <c r="S510" s="99"/>
      <c r="T510" s="99"/>
      <c r="U510" s="99"/>
      <c r="V510" s="99"/>
      <c r="W510" s="125"/>
      <c r="X510" s="99"/>
      <c r="Y510" s="99"/>
      <c r="Z510" s="99"/>
      <c r="AA510" s="99"/>
      <c r="AB510" s="99"/>
      <c r="AC510" s="99"/>
      <c r="AD510" s="99"/>
      <c r="AE510" s="99"/>
      <c r="AF510" s="99"/>
      <c r="AG510" s="99"/>
      <c r="AH510" s="99"/>
      <c r="AI510" s="99"/>
      <c r="AJ510" s="125"/>
    </row>
    <row r="511" spans="1:36" s="70" customFormat="1" ht="32.5">
      <c r="A511" s="74"/>
      <c r="O511" s="99"/>
      <c r="P511" s="99"/>
      <c r="Q511" s="99"/>
      <c r="R511" s="99"/>
      <c r="S511" s="99"/>
      <c r="T511" s="99"/>
      <c r="U511" s="99"/>
      <c r="V511" s="99"/>
      <c r="W511" s="125"/>
      <c r="X511" s="99"/>
      <c r="Y511" s="99"/>
      <c r="Z511" s="99"/>
      <c r="AA511" s="99"/>
      <c r="AB511" s="99"/>
      <c r="AC511" s="99"/>
      <c r="AD511" s="99"/>
      <c r="AE511" s="99"/>
      <c r="AF511" s="99"/>
      <c r="AG511" s="99"/>
      <c r="AH511" s="99"/>
      <c r="AI511" s="99"/>
      <c r="AJ511" s="125"/>
    </row>
    <row r="512" spans="1:36" s="70" customFormat="1" ht="32.5">
      <c r="A512" s="74"/>
      <c r="O512" s="99"/>
      <c r="P512" s="99"/>
      <c r="Q512" s="99"/>
      <c r="R512" s="99"/>
      <c r="S512" s="99"/>
      <c r="T512" s="99"/>
      <c r="U512" s="99"/>
      <c r="V512" s="99"/>
      <c r="W512" s="125"/>
      <c r="X512" s="99"/>
      <c r="Y512" s="99"/>
      <c r="Z512" s="99"/>
      <c r="AA512" s="99"/>
      <c r="AB512" s="99"/>
      <c r="AC512" s="99"/>
      <c r="AD512" s="99"/>
      <c r="AE512" s="99"/>
      <c r="AF512" s="99"/>
      <c r="AG512" s="99"/>
      <c r="AH512" s="99"/>
      <c r="AI512" s="99"/>
      <c r="AJ512" s="125"/>
    </row>
    <row r="513" spans="1:36" s="70" customFormat="1" ht="32.5">
      <c r="A513" s="74"/>
      <c r="O513" s="99"/>
      <c r="P513" s="99"/>
      <c r="Q513" s="99"/>
      <c r="R513" s="99"/>
      <c r="S513" s="99"/>
      <c r="T513" s="99"/>
      <c r="U513" s="99"/>
      <c r="V513" s="99"/>
      <c r="W513" s="125"/>
      <c r="X513" s="99"/>
      <c r="Y513" s="99"/>
      <c r="Z513" s="99"/>
      <c r="AA513" s="99"/>
      <c r="AB513" s="99"/>
      <c r="AC513" s="99"/>
      <c r="AD513" s="99"/>
      <c r="AE513" s="99"/>
      <c r="AF513" s="99"/>
      <c r="AG513" s="99"/>
      <c r="AH513" s="99"/>
      <c r="AI513" s="99"/>
      <c r="AJ513" s="125"/>
    </row>
    <row r="514" spans="1:36" s="70" customFormat="1" ht="32.5">
      <c r="A514" s="74"/>
      <c r="O514" s="99"/>
      <c r="P514" s="99"/>
      <c r="Q514" s="99"/>
      <c r="R514" s="99"/>
      <c r="S514" s="99"/>
      <c r="T514" s="99"/>
      <c r="U514" s="99"/>
      <c r="V514" s="99"/>
      <c r="W514" s="125"/>
      <c r="X514" s="99"/>
      <c r="Y514" s="99"/>
      <c r="Z514" s="99"/>
      <c r="AA514" s="99"/>
      <c r="AB514" s="99"/>
      <c r="AC514" s="99"/>
      <c r="AD514" s="99"/>
      <c r="AE514" s="99"/>
      <c r="AF514" s="99"/>
      <c r="AG514" s="99"/>
      <c r="AH514" s="99"/>
      <c r="AI514" s="99"/>
      <c r="AJ514" s="125"/>
    </row>
    <row r="515" spans="1:36" s="70" customFormat="1" ht="32.5">
      <c r="A515" s="74"/>
      <c r="O515" s="99"/>
      <c r="P515" s="99"/>
      <c r="Q515" s="99"/>
      <c r="R515" s="99"/>
      <c r="S515" s="99"/>
      <c r="T515" s="99"/>
      <c r="U515" s="99"/>
      <c r="V515" s="99"/>
      <c r="W515" s="125"/>
      <c r="X515" s="99"/>
      <c r="Y515" s="99"/>
      <c r="Z515" s="99"/>
      <c r="AA515" s="99"/>
      <c r="AB515" s="99"/>
      <c r="AC515" s="99"/>
      <c r="AD515" s="99"/>
      <c r="AE515" s="99"/>
      <c r="AF515" s="99"/>
      <c r="AG515" s="99"/>
      <c r="AH515" s="99"/>
      <c r="AI515" s="99"/>
      <c r="AJ515" s="125"/>
    </row>
    <row r="516" spans="1:36" s="70" customFormat="1" ht="32.5">
      <c r="A516" s="74"/>
      <c r="O516" s="99"/>
      <c r="P516" s="99"/>
      <c r="Q516" s="99"/>
      <c r="R516" s="99"/>
      <c r="S516" s="99"/>
      <c r="T516" s="99"/>
      <c r="U516" s="99"/>
      <c r="V516" s="99"/>
      <c r="W516" s="125"/>
      <c r="X516" s="99"/>
      <c r="Y516" s="99"/>
      <c r="Z516" s="99"/>
      <c r="AA516" s="99"/>
      <c r="AB516" s="99"/>
      <c r="AC516" s="99"/>
      <c r="AD516" s="99"/>
      <c r="AE516" s="99"/>
      <c r="AF516" s="99"/>
      <c r="AG516" s="99"/>
      <c r="AH516" s="99"/>
      <c r="AI516" s="99"/>
      <c r="AJ516" s="125"/>
    </row>
    <row r="517" spans="1:36" s="70" customFormat="1" ht="32.5">
      <c r="A517" s="74"/>
      <c r="O517" s="99"/>
      <c r="P517" s="99"/>
      <c r="Q517" s="99"/>
      <c r="R517" s="99"/>
      <c r="S517" s="99"/>
      <c r="T517" s="99"/>
      <c r="U517" s="99"/>
      <c r="V517" s="99"/>
      <c r="W517" s="125"/>
      <c r="X517" s="99"/>
      <c r="Y517" s="99"/>
      <c r="Z517" s="99"/>
      <c r="AA517" s="99"/>
      <c r="AB517" s="99"/>
      <c r="AC517" s="99"/>
      <c r="AD517" s="99"/>
      <c r="AE517" s="99"/>
      <c r="AF517" s="99"/>
      <c r="AG517" s="99"/>
      <c r="AH517" s="99"/>
      <c r="AI517" s="99"/>
      <c r="AJ517" s="125"/>
    </row>
    <row r="518" spans="1:36" s="70" customFormat="1" ht="32.5">
      <c r="A518" s="74"/>
      <c r="O518" s="99"/>
      <c r="P518" s="99"/>
      <c r="Q518" s="99"/>
      <c r="R518" s="99"/>
      <c r="S518" s="99"/>
      <c r="T518" s="99"/>
      <c r="U518" s="99"/>
      <c r="V518" s="99"/>
      <c r="W518" s="125"/>
      <c r="X518" s="99"/>
      <c r="Y518" s="99"/>
      <c r="Z518" s="99"/>
      <c r="AA518" s="99"/>
      <c r="AB518" s="99"/>
      <c r="AC518" s="99"/>
      <c r="AD518" s="99"/>
      <c r="AE518" s="99"/>
      <c r="AF518" s="99"/>
      <c r="AG518" s="99"/>
      <c r="AH518" s="99"/>
      <c r="AI518" s="99"/>
      <c r="AJ518" s="125"/>
    </row>
    <row r="519" spans="1:36" s="70" customFormat="1" ht="32.5">
      <c r="A519" s="74"/>
      <c r="O519" s="99"/>
      <c r="P519" s="99"/>
      <c r="Q519" s="99"/>
      <c r="R519" s="99"/>
      <c r="S519" s="99"/>
      <c r="T519" s="99"/>
      <c r="U519" s="99"/>
      <c r="V519" s="99"/>
      <c r="W519" s="125"/>
      <c r="X519" s="99"/>
      <c r="Y519" s="99"/>
      <c r="Z519" s="99"/>
      <c r="AA519" s="99"/>
      <c r="AB519" s="99"/>
      <c r="AC519" s="99"/>
      <c r="AD519" s="99"/>
      <c r="AE519" s="99"/>
      <c r="AF519" s="99"/>
      <c r="AG519" s="99"/>
      <c r="AH519" s="99"/>
      <c r="AI519" s="99"/>
      <c r="AJ519" s="125"/>
    </row>
    <row r="520" spans="1:36" s="70" customFormat="1" ht="32.5">
      <c r="A520" s="74"/>
      <c r="O520" s="99"/>
      <c r="P520" s="99"/>
      <c r="Q520" s="99"/>
      <c r="R520" s="99"/>
      <c r="S520" s="99"/>
      <c r="T520" s="99"/>
      <c r="U520" s="99"/>
      <c r="V520" s="99"/>
      <c r="W520" s="125"/>
      <c r="X520" s="99"/>
      <c r="Y520" s="99"/>
      <c r="Z520" s="99"/>
      <c r="AA520" s="99"/>
      <c r="AB520" s="99"/>
      <c r="AC520" s="99"/>
      <c r="AD520" s="99"/>
      <c r="AE520" s="99"/>
      <c r="AF520" s="99"/>
      <c r="AG520" s="99"/>
      <c r="AH520" s="99"/>
      <c r="AI520" s="99"/>
      <c r="AJ520" s="125"/>
    </row>
    <row r="521" spans="1:36" s="70" customFormat="1" ht="32.5">
      <c r="A521" s="74"/>
      <c r="O521" s="99"/>
      <c r="P521" s="99"/>
      <c r="Q521" s="99"/>
      <c r="R521" s="99"/>
      <c r="S521" s="99"/>
      <c r="T521" s="99"/>
      <c r="U521" s="99"/>
      <c r="V521" s="99"/>
      <c r="W521" s="125"/>
      <c r="X521" s="99"/>
      <c r="Y521" s="99"/>
      <c r="Z521" s="99"/>
      <c r="AA521" s="99"/>
      <c r="AB521" s="99"/>
      <c r="AC521" s="99"/>
      <c r="AD521" s="99"/>
      <c r="AE521" s="99"/>
      <c r="AF521" s="99"/>
      <c r="AG521" s="99"/>
      <c r="AH521" s="99"/>
      <c r="AI521" s="99"/>
      <c r="AJ521" s="125"/>
    </row>
    <row r="522" spans="1:36" s="70" customFormat="1" ht="32.5">
      <c r="A522" s="74"/>
      <c r="O522" s="99"/>
      <c r="P522" s="99"/>
      <c r="Q522" s="99"/>
      <c r="R522" s="99"/>
      <c r="S522" s="99"/>
      <c r="T522" s="99"/>
      <c r="U522" s="99"/>
      <c r="V522" s="99"/>
      <c r="W522" s="125"/>
      <c r="X522" s="99"/>
      <c r="Y522" s="99"/>
      <c r="Z522" s="99"/>
      <c r="AA522" s="99"/>
      <c r="AB522" s="99"/>
      <c r="AC522" s="99"/>
      <c r="AD522" s="99"/>
      <c r="AE522" s="99"/>
      <c r="AF522" s="99"/>
      <c r="AG522" s="99"/>
      <c r="AH522" s="99"/>
      <c r="AI522" s="99"/>
      <c r="AJ522" s="125"/>
    </row>
    <row r="523" spans="1:36" s="70" customFormat="1" ht="32.5">
      <c r="A523" s="74"/>
      <c r="O523" s="99"/>
      <c r="P523" s="99"/>
      <c r="Q523" s="99"/>
      <c r="R523" s="99"/>
      <c r="S523" s="99"/>
      <c r="T523" s="99"/>
      <c r="U523" s="99"/>
      <c r="V523" s="99"/>
      <c r="W523" s="125"/>
      <c r="X523" s="99"/>
      <c r="Y523" s="99"/>
      <c r="Z523" s="99"/>
      <c r="AA523" s="99"/>
      <c r="AB523" s="99"/>
      <c r="AC523" s="99"/>
      <c r="AD523" s="99"/>
      <c r="AE523" s="99"/>
      <c r="AF523" s="99"/>
      <c r="AG523" s="99"/>
      <c r="AH523" s="99"/>
      <c r="AI523" s="99"/>
      <c r="AJ523" s="125"/>
    </row>
    <row r="524" spans="1:36" s="70" customFormat="1" ht="32.5">
      <c r="A524" s="74"/>
      <c r="O524" s="99"/>
      <c r="P524" s="99"/>
      <c r="Q524" s="99"/>
      <c r="R524" s="99"/>
      <c r="S524" s="99"/>
      <c r="T524" s="99"/>
      <c r="U524" s="99"/>
      <c r="V524" s="99"/>
      <c r="W524" s="125"/>
      <c r="X524" s="99"/>
      <c r="Y524" s="99"/>
      <c r="Z524" s="99"/>
      <c r="AA524" s="99"/>
      <c r="AB524" s="99"/>
      <c r="AC524" s="99"/>
      <c r="AD524" s="99"/>
      <c r="AE524" s="99"/>
      <c r="AF524" s="99"/>
      <c r="AG524" s="99"/>
      <c r="AH524" s="99"/>
      <c r="AI524" s="99"/>
      <c r="AJ524" s="125"/>
    </row>
    <row r="525" spans="1:36" s="70" customFormat="1" ht="32.5">
      <c r="A525" s="74"/>
      <c r="O525" s="99"/>
      <c r="P525" s="99"/>
      <c r="Q525" s="99"/>
      <c r="R525" s="99"/>
      <c r="S525" s="99"/>
      <c r="T525" s="99"/>
      <c r="U525" s="99"/>
      <c r="V525" s="99"/>
      <c r="W525" s="125"/>
      <c r="X525" s="99"/>
      <c r="Y525" s="99"/>
      <c r="Z525" s="99"/>
      <c r="AA525" s="99"/>
      <c r="AB525" s="99"/>
      <c r="AC525" s="99"/>
      <c r="AD525" s="99"/>
      <c r="AE525" s="99"/>
      <c r="AF525" s="99"/>
      <c r="AG525" s="99"/>
      <c r="AH525" s="99"/>
      <c r="AI525" s="99"/>
      <c r="AJ525" s="125"/>
    </row>
    <row r="526" spans="1:36" s="70" customFormat="1" ht="32.5">
      <c r="A526" s="74"/>
      <c r="O526" s="99"/>
      <c r="P526" s="99"/>
      <c r="Q526" s="99"/>
      <c r="R526" s="99"/>
      <c r="S526" s="99"/>
      <c r="T526" s="99"/>
      <c r="U526" s="99"/>
      <c r="V526" s="99"/>
      <c r="W526" s="125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99"/>
      <c r="AI526" s="99"/>
      <c r="AJ526" s="125"/>
    </row>
    <row r="527" spans="1:36" s="70" customFormat="1" ht="32.5">
      <c r="A527" s="74"/>
      <c r="O527" s="99"/>
      <c r="P527" s="99"/>
      <c r="Q527" s="99"/>
      <c r="R527" s="99"/>
      <c r="S527" s="99"/>
      <c r="T527" s="99"/>
      <c r="U527" s="99"/>
      <c r="V527" s="99"/>
      <c r="W527" s="125"/>
      <c r="X527" s="99"/>
      <c r="Y527" s="99"/>
      <c r="Z527" s="99"/>
      <c r="AA527" s="99"/>
      <c r="AB527" s="99"/>
      <c r="AC527" s="99"/>
      <c r="AD527" s="99"/>
      <c r="AE527" s="99"/>
      <c r="AF527" s="99"/>
      <c r="AG527" s="99"/>
      <c r="AH527" s="99"/>
      <c r="AI527" s="99"/>
      <c r="AJ527" s="125"/>
    </row>
    <row r="528" spans="1:36" s="70" customFormat="1" ht="32.5">
      <c r="A528" s="74"/>
      <c r="O528" s="99"/>
      <c r="P528" s="99"/>
      <c r="Q528" s="99"/>
      <c r="R528" s="99"/>
      <c r="S528" s="99"/>
      <c r="T528" s="99"/>
      <c r="U528" s="99"/>
      <c r="V528" s="99"/>
      <c r="W528" s="125"/>
      <c r="X528" s="99"/>
      <c r="Y528" s="99"/>
      <c r="Z528" s="99"/>
      <c r="AA528" s="99"/>
      <c r="AB528" s="99"/>
      <c r="AC528" s="99"/>
      <c r="AD528" s="99"/>
      <c r="AE528" s="99"/>
      <c r="AF528" s="99"/>
      <c r="AG528" s="99"/>
      <c r="AH528" s="99"/>
      <c r="AI528" s="99"/>
      <c r="AJ528" s="125"/>
    </row>
    <row r="529" spans="1:36" s="70" customFormat="1" ht="32.5">
      <c r="A529" s="74"/>
      <c r="O529" s="99"/>
      <c r="P529" s="99"/>
      <c r="Q529" s="99"/>
      <c r="R529" s="99"/>
      <c r="S529" s="99"/>
      <c r="T529" s="99"/>
      <c r="U529" s="99"/>
      <c r="V529" s="99"/>
      <c r="W529" s="125"/>
      <c r="X529" s="99"/>
      <c r="Y529" s="99"/>
      <c r="Z529" s="99"/>
      <c r="AA529" s="99"/>
      <c r="AB529" s="99"/>
      <c r="AC529" s="99"/>
      <c r="AD529" s="99"/>
      <c r="AE529" s="99"/>
      <c r="AF529" s="99"/>
      <c r="AG529" s="99"/>
      <c r="AH529" s="99"/>
      <c r="AI529" s="99"/>
      <c r="AJ529" s="125"/>
    </row>
    <row r="530" spans="1:36" s="70" customFormat="1" ht="32.5">
      <c r="A530" s="74"/>
      <c r="O530" s="99"/>
      <c r="P530" s="99"/>
      <c r="Q530" s="99"/>
      <c r="R530" s="99"/>
      <c r="S530" s="99"/>
      <c r="T530" s="99"/>
      <c r="U530" s="99"/>
      <c r="V530" s="99"/>
      <c r="W530" s="125"/>
      <c r="X530" s="99"/>
      <c r="Y530" s="99"/>
      <c r="Z530" s="99"/>
      <c r="AA530" s="99"/>
      <c r="AB530" s="99"/>
      <c r="AC530" s="99"/>
      <c r="AD530" s="99"/>
      <c r="AE530" s="99"/>
      <c r="AF530" s="99"/>
      <c r="AG530" s="99"/>
      <c r="AH530" s="99"/>
      <c r="AI530" s="99"/>
      <c r="AJ530" s="125"/>
    </row>
    <row r="531" spans="1:36" s="70" customFormat="1" ht="32.5">
      <c r="A531" s="74"/>
      <c r="O531" s="99"/>
      <c r="P531" s="99"/>
      <c r="Q531" s="99"/>
      <c r="R531" s="99"/>
      <c r="S531" s="99"/>
      <c r="T531" s="99"/>
      <c r="U531" s="99"/>
      <c r="V531" s="99"/>
      <c r="W531" s="125"/>
      <c r="X531" s="99"/>
      <c r="Y531" s="99"/>
      <c r="Z531" s="99"/>
      <c r="AA531" s="99"/>
      <c r="AB531" s="99"/>
      <c r="AC531" s="99"/>
      <c r="AD531" s="99"/>
      <c r="AE531" s="99"/>
      <c r="AF531" s="99"/>
      <c r="AG531" s="99"/>
      <c r="AH531" s="99"/>
      <c r="AI531" s="99"/>
      <c r="AJ531" s="125"/>
    </row>
    <row r="532" spans="1:36" s="70" customFormat="1" ht="32.5">
      <c r="A532" s="74"/>
      <c r="O532" s="99"/>
      <c r="P532" s="99"/>
      <c r="Q532" s="99"/>
      <c r="R532" s="99"/>
      <c r="S532" s="99"/>
      <c r="T532" s="99"/>
      <c r="U532" s="99"/>
      <c r="V532" s="99"/>
      <c r="W532" s="125"/>
      <c r="X532" s="99"/>
      <c r="Y532" s="99"/>
      <c r="Z532" s="99"/>
      <c r="AA532" s="99"/>
      <c r="AB532" s="99"/>
      <c r="AC532" s="99"/>
      <c r="AD532" s="99"/>
      <c r="AE532" s="99"/>
      <c r="AF532" s="99"/>
      <c r="AG532" s="99"/>
      <c r="AH532" s="99"/>
      <c r="AI532" s="99"/>
      <c r="AJ532" s="125"/>
    </row>
    <row r="533" spans="1:36" s="70" customFormat="1" ht="32.5">
      <c r="A533" s="74"/>
      <c r="O533" s="99"/>
      <c r="P533" s="99"/>
      <c r="Q533" s="99"/>
      <c r="R533" s="99"/>
      <c r="S533" s="99"/>
      <c r="T533" s="99"/>
      <c r="U533" s="99"/>
      <c r="V533" s="99"/>
      <c r="W533" s="125"/>
      <c r="X533" s="99"/>
      <c r="Y533" s="99"/>
      <c r="Z533" s="99"/>
      <c r="AA533" s="99"/>
      <c r="AB533" s="99"/>
      <c r="AC533" s="99"/>
      <c r="AD533" s="99"/>
      <c r="AE533" s="99"/>
      <c r="AF533" s="99"/>
      <c r="AG533" s="99"/>
      <c r="AH533" s="99"/>
      <c r="AI533" s="99"/>
      <c r="AJ533" s="125"/>
    </row>
    <row r="534" spans="1:36" s="70" customFormat="1" ht="32.5">
      <c r="A534" s="74"/>
      <c r="O534" s="99"/>
      <c r="P534" s="99"/>
      <c r="Q534" s="99"/>
      <c r="R534" s="99"/>
      <c r="S534" s="99"/>
      <c r="T534" s="99"/>
      <c r="U534" s="99"/>
      <c r="V534" s="99"/>
      <c r="W534" s="125"/>
      <c r="X534" s="99"/>
      <c r="Y534" s="99"/>
      <c r="Z534" s="99"/>
      <c r="AA534" s="99"/>
      <c r="AB534" s="99"/>
      <c r="AC534" s="99"/>
      <c r="AD534" s="99"/>
      <c r="AE534" s="99"/>
      <c r="AF534" s="99"/>
      <c r="AG534" s="99"/>
      <c r="AH534" s="99"/>
      <c r="AI534" s="99"/>
      <c r="AJ534" s="125"/>
    </row>
    <row r="535" spans="1:36" s="70" customFormat="1" ht="32.5">
      <c r="A535" s="74"/>
      <c r="O535" s="99"/>
      <c r="P535" s="99"/>
      <c r="Q535" s="99"/>
      <c r="R535" s="99"/>
      <c r="S535" s="99"/>
      <c r="T535" s="99"/>
      <c r="U535" s="99"/>
      <c r="V535" s="99"/>
      <c r="W535" s="125"/>
      <c r="X535" s="99"/>
      <c r="Y535" s="99"/>
      <c r="Z535" s="99"/>
      <c r="AA535" s="99"/>
      <c r="AB535" s="99"/>
      <c r="AC535" s="99"/>
      <c r="AD535" s="99"/>
      <c r="AE535" s="99"/>
      <c r="AF535" s="99"/>
      <c r="AG535" s="99"/>
      <c r="AH535" s="99"/>
      <c r="AI535" s="99"/>
      <c r="AJ535" s="125"/>
    </row>
    <row r="536" spans="1:36" s="70" customFormat="1" ht="32.5">
      <c r="A536" s="74"/>
      <c r="O536" s="99"/>
      <c r="P536" s="99"/>
      <c r="Q536" s="99"/>
      <c r="R536" s="99"/>
      <c r="S536" s="99"/>
      <c r="T536" s="99"/>
      <c r="U536" s="99"/>
      <c r="V536" s="99"/>
      <c r="W536" s="125"/>
      <c r="X536" s="99"/>
      <c r="Y536" s="99"/>
      <c r="Z536" s="99"/>
      <c r="AA536" s="99"/>
      <c r="AB536" s="99"/>
      <c r="AC536" s="99"/>
      <c r="AD536" s="99"/>
      <c r="AE536" s="99"/>
      <c r="AF536" s="99"/>
      <c r="AG536" s="99"/>
      <c r="AH536" s="99"/>
      <c r="AI536" s="99"/>
      <c r="AJ536" s="125"/>
    </row>
    <row r="537" spans="1:36" s="70" customFormat="1" ht="32.5">
      <c r="A537" s="74"/>
      <c r="O537" s="99"/>
      <c r="P537" s="99"/>
      <c r="Q537" s="99"/>
      <c r="R537" s="99"/>
      <c r="S537" s="99"/>
      <c r="T537" s="99"/>
      <c r="U537" s="99"/>
      <c r="V537" s="99"/>
      <c r="W537" s="125"/>
      <c r="X537" s="99"/>
      <c r="Y537" s="99"/>
      <c r="Z537" s="99"/>
      <c r="AA537" s="99"/>
      <c r="AB537" s="99"/>
      <c r="AC537" s="99"/>
      <c r="AD537" s="99"/>
      <c r="AE537" s="99"/>
      <c r="AF537" s="99"/>
      <c r="AG537" s="99"/>
      <c r="AH537" s="99"/>
      <c r="AI537" s="99"/>
      <c r="AJ537" s="125"/>
    </row>
    <row r="538" spans="1:36" s="70" customFormat="1" ht="32.5">
      <c r="A538" s="74"/>
      <c r="O538" s="99"/>
      <c r="P538" s="99"/>
      <c r="Q538" s="99"/>
      <c r="R538" s="99"/>
      <c r="S538" s="99"/>
      <c r="T538" s="99"/>
      <c r="U538" s="99"/>
      <c r="V538" s="99"/>
      <c r="W538" s="125"/>
      <c r="X538" s="99"/>
      <c r="Y538" s="99"/>
      <c r="Z538" s="99"/>
      <c r="AA538" s="99"/>
      <c r="AB538" s="99"/>
      <c r="AC538" s="99"/>
      <c r="AD538" s="99"/>
      <c r="AE538" s="99"/>
      <c r="AF538" s="99"/>
      <c r="AG538" s="99"/>
      <c r="AH538" s="99"/>
      <c r="AI538" s="99"/>
      <c r="AJ538" s="125"/>
    </row>
    <row r="539" spans="1:36" s="70" customFormat="1" ht="32.5">
      <c r="A539" s="74"/>
      <c r="O539" s="99"/>
      <c r="P539" s="99"/>
      <c r="Q539" s="99"/>
      <c r="R539" s="99"/>
      <c r="S539" s="99"/>
      <c r="T539" s="99"/>
      <c r="U539" s="99"/>
      <c r="V539" s="99"/>
      <c r="W539" s="125"/>
      <c r="X539" s="99"/>
      <c r="Y539" s="99"/>
      <c r="Z539" s="99"/>
      <c r="AA539" s="99"/>
      <c r="AB539" s="99"/>
      <c r="AC539" s="99"/>
      <c r="AD539" s="99"/>
      <c r="AE539" s="99"/>
      <c r="AF539" s="99"/>
      <c r="AG539" s="99"/>
      <c r="AH539" s="99"/>
      <c r="AI539" s="99"/>
      <c r="AJ539" s="125"/>
    </row>
    <row r="540" spans="1:36" s="70" customFormat="1" ht="32.5">
      <c r="A540" s="74"/>
      <c r="O540" s="99"/>
      <c r="P540" s="99"/>
      <c r="Q540" s="99"/>
      <c r="R540" s="99"/>
      <c r="S540" s="99"/>
      <c r="T540" s="99"/>
      <c r="U540" s="99"/>
      <c r="V540" s="99"/>
      <c r="W540" s="125"/>
      <c r="X540" s="99"/>
      <c r="Y540" s="99"/>
      <c r="Z540" s="99"/>
      <c r="AA540" s="99"/>
      <c r="AB540" s="99"/>
      <c r="AC540" s="99"/>
      <c r="AD540" s="99"/>
      <c r="AE540" s="99"/>
      <c r="AF540" s="99"/>
      <c r="AG540" s="99"/>
      <c r="AH540" s="99"/>
      <c r="AI540" s="99"/>
      <c r="AJ540" s="125"/>
    </row>
    <row r="541" spans="1:36" s="70" customFormat="1" ht="32.5">
      <c r="A541" s="74"/>
      <c r="O541" s="99"/>
      <c r="P541" s="99"/>
      <c r="Q541" s="99"/>
      <c r="R541" s="99"/>
      <c r="S541" s="99"/>
      <c r="T541" s="99"/>
      <c r="U541" s="99"/>
      <c r="V541" s="99"/>
      <c r="W541" s="125"/>
      <c r="X541" s="99"/>
      <c r="Y541" s="99"/>
      <c r="Z541" s="99"/>
      <c r="AA541" s="99"/>
      <c r="AB541" s="99"/>
      <c r="AC541" s="99"/>
      <c r="AD541" s="99"/>
      <c r="AE541" s="99"/>
      <c r="AF541" s="99"/>
      <c r="AG541" s="99"/>
      <c r="AH541" s="99"/>
      <c r="AI541" s="99"/>
      <c r="AJ541" s="125"/>
    </row>
    <row r="542" spans="1:36" s="70" customFormat="1" ht="32.5">
      <c r="A542" s="74"/>
      <c r="O542" s="99"/>
      <c r="P542" s="99"/>
      <c r="Q542" s="99"/>
      <c r="R542" s="99"/>
      <c r="S542" s="99"/>
      <c r="T542" s="99"/>
      <c r="U542" s="99"/>
      <c r="V542" s="99"/>
      <c r="W542" s="125"/>
      <c r="X542" s="99"/>
      <c r="Y542" s="99"/>
      <c r="Z542" s="99"/>
      <c r="AA542" s="99"/>
      <c r="AB542" s="99"/>
      <c r="AC542" s="99"/>
      <c r="AD542" s="99"/>
      <c r="AE542" s="99"/>
      <c r="AF542" s="99"/>
      <c r="AG542" s="99"/>
      <c r="AH542" s="99"/>
      <c r="AI542" s="99"/>
      <c r="AJ542" s="125"/>
    </row>
    <row r="543" spans="1:36" s="70" customFormat="1" ht="32.5">
      <c r="A543" s="74"/>
      <c r="O543" s="99"/>
      <c r="P543" s="99"/>
      <c r="Q543" s="99"/>
      <c r="R543" s="99"/>
      <c r="S543" s="99"/>
      <c r="T543" s="99"/>
      <c r="U543" s="99"/>
      <c r="V543" s="99"/>
      <c r="W543" s="125"/>
      <c r="X543" s="99"/>
      <c r="Y543" s="99"/>
      <c r="Z543" s="99"/>
      <c r="AA543" s="99"/>
      <c r="AB543" s="99"/>
      <c r="AC543" s="99"/>
      <c r="AD543" s="99"/>
      <c r="AE543" s="99"/>
      <c r="AF543" s="99"/>
      <c r="AG543" s="99"/>
      <c r="AH543" s="99"/>
      <c r="AI543" s="99"/>
      <c r="AJ543" s="125"/>
    </row>
    <row r="544" spans="1:36" s="70" customFormat="1" ht="32.5">
      <c r="A544" s="74"/>
      <c r="O544" s="99"/>
      <c r="P544" s="99"/>
      <c r="Q544" s="99"/>
      <c r="R544" s="99"/>
      <c r="S544" s="99"/>
      <c r="T544" s="99"/>
      <c r="U544" s="99"/>
      <c r="V544" s="99"/>
      <c r="W544" s="125"/>
      <c r="X544" s="99"/>
      <c r="Y544" s="99"/>
      <c r="Z544" s="99"/>
      <c r="AA544" s="99"/>
      <c r="AB544" s="99"/>
      <c r="AC544" s="99"/>
      <c r="AD544" s="99"/>
      <c r="AE544" s="99"/>
      <c r="AF544" s="99"/>
      <c r="AG544" s="99"/>
      <c r="AH544" s="99"/>
      <c r="AI544" s="99"/>
      <c r="AJ544" s="125"/>
    </row>
    <row r="545" spans="1:36" s="70" customFormat="1" ht="32.5">
      <c r="A545" s="74"/>
      <c r="O545" s="99"/>
      <c r="P545" s="99"/>
      <c r="Q545" s="99"/>
      <c r="R545" s="99"/>
      <c r="S545" s="99"/>
      <c r="T545" s="99"/>
      <c r="U545" s="99"/>
      <c r="V545" s="99"/>
      <c r="W545" s="125"/>
      <c r="X545" s="99"/>
      <c r="Y545" s="99"/>
      <c r="Z545" s="99"/>
      <c r="AA545" s="99"/>
      <c r="AB545" s="99"/>
      <c r="AC545" s="99"/>
      <c r="AD545" s="99"/>
      <c r="AE545" s="99"/>
      <c r="AF545" s="99"/>
      <c r="AG545" s="99"/>
      <c r="AH545" s="99"/>
      <c r="AI545" s="99"/>
      <c r="AJ545" s="125"/>
    </row>
    <row r="546" spans="1:36" s="70" customFormat="1" ht="32.5">
      <c r="A546" s="74"/>
      <c r="O546" s="99"/>
      <c r="P546" s="99"/>
      <c r="Q546" s="99"/>
      <c r="R546" s="99"/>
      <c r="S546" s="99"/>
      <c r="T546" s="99"/>
      <c r="U546" s="99"/>
      <c r="V546" s="99"/>
      <c r="W546" s="125"/>
      <c r="X546" s="99"/>
      <c r="Y546" s="99"/>
      <c r="Z546" s="99"/>
      <c r="AA546" s="99"/>
      <c r="AB546" s="99"/>
      <c r="AC546" s="99"/>
      <c r="AD546" s="99"/>
      <c r="AE546" s="99"/>
      <c r="AF546" s="99"/>
      <c r="AG546" s="99"/>
      <c r="AH546" s="99"/>
      <c r="AI546" s="99"/>
      <c r="AJ546" s="125"/>
    </row>
    <row r="547" spans="1:36" s="70" customFormat="1" ht="32.5">
      <c r="A547" s="74"/>
      <c r="O547" s="99"/>
      <c r="P547" s="99"/>
      <c r="Q547" s="99"/>
      <c r="R547" s="99"/>
      <c r="S547" s="99"/>
      <c r="T547" s="99"/>
      <c r="U547" s="99"/>
      <c r="V547" s="99"/>
      <c r="W547" s="125"/>
      <c r="X547" s="99"/>
      <c r="Y547" s="99"/>
      <c r="Z547" s="99"/>
      <c r="AA547" s="99"/>
      <c r="AB547" s="99"/>
      <c r="AC547" s="99"/>
      <c r="AD547" s="99"/>
      <c r="AE547" s="99"/>
      <c r="AF547" s="99"/>
      <c r="AG547" s="99"/>
      <c r="AH547" s="99"/>
      <c r="AI547" s="99"/>
      <c r="AJ547" s="125"/>
    </row>
    <row r="548" spans="1:36" s="70" customFormat="1" ht="32.5">
      <c r="A548" s="74"/>
      <c r="O548" s="99"/>
      <c r="P548" s="99"/>
      <c r="Q548" s="99"/>
      <c r="R548" s="99"/>
      <c r="S548" s="99"/>
      <c r="T548" s="99"/>
      <c r="U548" s="99"/>
      <c r="V548" s="99"/>
      <c r="W548" s="125"/>
      <c r="X548" s="99"/>
      <c r="Y548" s="99"/>
      <c r="Z548" s="99"/>
      <c r="AA548" s="99"/>
      <c r="AB548" s="99"/>
      <c r="AC548" s="99"/>
      <c r="AD548" s="99"/>
      <c r="AE548" s="99"/>
      <c r="AF548" s="99"/>
      <c r="AG548" s="99"/>
      <c r="AH548" s="99"/>
      <c r="AI548" s="99"/>
      <c r="AJ548" s="125"/>
    </row>
    <row r="549" spans="1:36" s="70" customFormat="1" ht="32.5">
      <c r="A549" s="74"/>
      <c r="O549" s="99"/>
      <c r="P549" s="99"/>
      <c r="Q549" s="99"/>
      <c r="R549" s="99"/>
      <c r="S549" s="99"/>
      <c r="T549" s="99"/>
      <c r="U549" s="99"/>
      <c r="V549" s="99"/>
      <c r="W549" s="125"/>
      <c r="X549" s="99"/>
      <c r="Y549" s="99"/>
      <c r="Z549" s="99"/>
      <c r="AA549" s="99"/>
      <c r="AB549" s="99"/>
      <c r="AC549" s="99"/>
      <c r="AD549" s="99"/>
      <c r="AE549" s="99"/>
      <c r="AF549" s="99"/>
      <c r="AG549" s="99"/>
      <c r="AH549" s="99"/>
      <c r="AI549" s="99"/>
      <c r="AJ549" s="125"/>
    </row>
    <row r="550" spans="1:36" s="70" customFormat="1" ht="32.5">
      <c r="A550" s="74"/>
      <c r="O550" s="99"/>
      <c r="P550" s="99"/>
      <c r="Q550" s="99"/>
      <c r="R550" s="99"/>
      <c r="S550" s="99"/>
      <c r="T550" s="99"/>
      <c r="U550" s="99"/>
      <c r="V550" s="99"/>
      <c r="W550" s="125"/>
      <c r="X550" s="99"/>
      <c r="Y550" s="99"/>
      <c r="Z550" s="99"/>
      <c r="AA550" s="99"/>
      <c r="AB550" s="99"/>
      <c r="AC550" s="99"/>
      <c r="AD550" s="99"/>
      <c r="AE550" s="99"/>
      <c r="AF550" s="99"/>
      <c r="AG550" s="99"/>
      <c r="AH550" s="99"/>
      <c r="AI550" s="99"/>
      <c r="AJ550" s="125"/>
    </row>
    <row r="551" spans="1:36" s="70" customFormat="1" ht="32.5">
      <c r="A551" s="74"/>
      <c r="O551" s="99"/>
      <c r="P551" s="99"/>
      <c r="Q551" s="99"/>
      <c r="R551" s="99"/>
      <c r="S551" s="99"/>
      <c r="T551" s="99"/>
      <c r="U551" s="99"/>
      <c r="V551" s="99"/>
      <c r="W551" s="125"/>
      <c r="X551" s="99"/>
      <c r="Y551" s="99"/>
      <c r="Z551" s="99"/>
      <c r="AA551" s="99"/>
      <c r="AB551" s="99"/>
      <c r="AC551" s="99"/>
      <c r="AD551" s="99"/>
      <c r="AE551" s="99"/>
      <c r="AF551" s="99"/>
      <c r="AG551" s="99"/>
      <c r="AH551" s="99"/>
      <c r="AI551" s="99"/>
      <c r="AJ551" s="125"/>
    </row>
    <row r="552" spans="1:36" s="70" customFormat="1" ht="32.5">
      <c r="A552" s="74"/>
      <c r="O552" s="99"/>
      <c r="P552" s="99"/>
      <c r="Q552" s="99"/>
      <c r="R552" s="99"/>
      <c r="S552" s="99"/>
      <c r="T552" s="99"/>
      <c r="U552" s="99"/>
      <c r="V552" s="99"/>
      <c r="W552" s="125"/>
      <c r="X552" s="99"/>
      <c r="Y552" s="99"/>
      <c r="Z552" s="99"/>
      <c r="AA552" s="99"/>
      <c r="AB552" s="99"/>
      <c r="AC552" s="99"/>
      <c r="AD552" s="99"/>
      <c r="AE552" s="99"/>
      <c r="AF552" s="99"/>
      <c r="AG552" s="99"/>
      <c r="AH552" s="99"/>
      <c r="AI552" s="99"/>
      <c r="AJ552" s="125"/>
    </row>
    <row r="553" spans="1:36" s="70" customFormat="1" ht="32.5">
      <c r="A553" s="74"/>
      <c r="O553" s="99"/>
      <c r="P553" s="99"/>
      <c r="Q553" s="99"/>
      <c r="R553" s="99"/>
      <c r="S553" s="99"/>
      <c r="T553" s="99"/>
      <c r="U553" s="99"/>
      <c r="V553" s="99"/>
      <c r="W553" s="125"/>
      <c r="X553" s="99"/>
      <c r="Y553" s="99"/>
      <c r="Z553" s="99"/>
      <c r="AA553" s="99"/>
      <c r="AB553" s="99"/>
      <c r="AC553" s="99"/>
      <c r="AD553" s="99"/>
      <c r="AE553" s="99"/>
      <c r="AF553" s="99"/>
      <c r="AG553" s="99"/>
      <c r="AH553" s="99"/>
      <c r="AI553" s="99"/>
      <c r="AJ553" s="125"/>
    </row>
    <row r="554" spans="1:36" s="70" customFormat="1" ht="32.5">
      <c r="A554" s="74"/>
      <c r="O554" s="99"/>
      <c r="P554" s="99"/>
      <c r="Q554" s="99"/>
      <c r="R554" s="99"/>
      <c r="S554" s="99"/>
      <c r="T554" s="99"/>
      <c r="U554" s="99"/>
      <c r="V554" s="99"/>
      <c r="W554" s="125"/>
      <c r="X554" s="99"/>
      <c r="Y554" s="99"/>
      <c r="Z554" s="99"/>
      <c r="AA554" s="99"/>
      <c r="AB554" s="99"/>
      <c r="AC554" s="99"/>
      <c r="AD554" s="99"/>
      <c r="AE554" s="99"/>
      <c r="AF554" s="99"/>
      <c r="AG554" s="99"/>
      <c r="AH554" s="99"/>
      <c r="AI554" s="99"/>
      <c r="AJ554" s="125"/>
    </row>
    <row r="555" spans="1:36" s="70" customFormat="1" ht="32.5">
      <c r="A555" s="74"/>
      <c r="O555" s="99"/>
      <c r="P555" s="99"/>
      <c r="Q555" s="99"/>
      <c r="R555" s="99"/>
      <c r="S555" s="99"/>
      <c r="T555" s="99"/>
      <c r="U555" s="99"/>
      <c r="V555" s="99"/>
      <c r="W555" s="125"/>
      <c r="X555" s="99"/>
      <c r="Y555" s="99"/>
      <c r="Z555" s="99"/>
      <c r="AA555" s="99"/>
      <c r="AB555" s="99"/>
      <c r="AC555" s="99"/>
      <c r="AD555" s="99"/>
      <c r="AE555" s="99"/>
      <c r="AF555" s="99"/>
      <c r="AG555" s="99"/>
      <c r="AH555" s="99"/>
      <c r="AI555" s="99"/>
      <c r="AJ555" s="125"/>
    </row>
    <row r="556" spans="1:36" s="70" customFormat="1" ht="32.5">
      <c r="A556" s="74"/>
      <c r="O556" s="99"/>
      <c r="P556" s="99"/>
      <c r="Q556" s="99"/>
      <c r="R556" s="99"/>
      <c r="S556" s="99"/>
      <c r="T556" s="99"/>
      <c r="U556" s="99"/>
      <c r="V556" s="99"/>
      <c r="W556" s="125"/>
      <c r="X556" s="99"/>
      <c r="Y556" s="99"/>
      <c r="Z556" s="99"/>
      <c r="AA556" s="99"/>
      <c r="AB556" s="99"/>
      <c r="AC556" s="99"/>
      <c r="AD556" s="99"/>
      <c r="AE556" s="99"/>
      <c r="AF556" s="99"/>
      <c r="AG556" s="99"/>
      <c r="AH556" s="99"/>
      <c r="AI556" s="99"/>
      <c r="AJ556" s="125"/>
    </row>
    <row r="557" spans="1:36" s="70" customFormat="1" ht="32.5">
      <c r="A557" s="74"/>
      <c r="O557" s="99"/>
      <c r="P557" s="99"/>
      <c r="Q557" s="99"/>
      <c r="R557" s="99"/>
      <c r="S557" s="99"/>
      <c r="T557" s="99"/>
      <c r="U557" s="99"/>
      <c r="V557" s="99"/>
      <c r="W557" s="125"/>
      <c r="X557" s="99"/>
      <c r="Y557" s="99"/>
      <c r="Z557" s="99"/>
      <c r="AA557" s="99"/>
      <c r="AB557" s="99"/>
      <c r="AC557" s="99"/>
      <c r="AD557" s="99"/>
      <c r="AE557" s="99"/>
      <c r="AF557" s="99"/>
      <c r="AG557" s="99"/>
      <c r="AH557" s="99"/>
      <c r="AI557" s="99"/>
      <c r="AJ557" s="125"/>
    </row>
    <row r="558" spans="1:36" s="70" customFormat="1" ht="32.5">
      <c r="A558" s="74"/>
      <c r="O558" s="99"/>
      <c r="P558" s="99"/>
      <c r="Q558" s="99"/>
      <c r="R558" s="99"/>
      <c r="S558" s="99"/>
      <c r="T558" s="99"/>
      <c r="U558" s="99"/>
      <c r="V558" s="99"/>
      <c r="W558" s="125"/>
      <c r="X558" s="99"/>
      <c r="Y558" s="99"/>
      <c r="Z558" s="99"/>
      <c r="AA558" s="99"/>
      <c r="AB558" s="99"/>
      <c r="AC558" s="99"/>
      <c r="AD558" s="99"/>
      <c r="AE558" s="99"/>
      <c r="AF558" s="99"/>
      <c r="AG558" s="99"/>
      <c r="AH558" s="99"/>
      <c r="AI558" s="99"/>
      <c r="AJ558" s="125"/>
    </row>
    <row r="559" spans="1:36" s="70" customFormat="1" ht="32.5">
      <c r="A559" s="74"/>
      <c r="O559" s="99"/>
      <c r="P559" s="99"/>
      <c r="Q559" s="99"/>
      <c r="R559" s="99"/>
      <c r="S559" s="99"/>
      <c r="T559" s="99"/>
      <c r="U559" s="99"/>
      <c r="V559" s="99"/>
      <c r="W559" s="125"/>
      <c r="X559" s="99"/>
      <c r="Y559" s="99"/>
      <c r="Z559" s="99"/>
      <c r="AA559" s="99"/>
      <c r="AB559" s="99"/>
      <c r="AC559" s="99"/>
      <c r="AD559" s="99"/>
      <c r="AE559" s="99"/>
      <c r="AF559" s="99"/>
      <c r="AG559" s="99"/>
      <c r="AH559" s="99"/>
      <c r="AI559" s="99"/>
      <c r="AJ559" s="125"/>
    </row>
    <row r="560" spans="1:36" s="70" customFormat="1" ht="32.5">
      <c r="A560" s="74"/>
      <c r="O560" s="99"/>
      <c r="P560" s="99"/>
      <c r="Q560" s="99"/>
      <c r="R560" s="99"/>
      <c r="S560" s="99"/>
      <c r="T560" s="99"/>
      <c r="U560" s="99"/>
      <c r="V560" s="99"/>
      <c r="W560" s="125"/>
      <c r="X560" s="99"/>
      <c r="Y560" s="99"/>
      <c r="Z560" s="99"/>
      <c r="AA560" s="99"/>
      <c r="AB560" s="99"/>
      <c r="AC560" s="99"/>
      <c r="AD560" s="99"/>
      <c r="AE560" s="99"/>
      <c r="AF560" s="99"/>
      <c r="AG560" s="99"/>
      <c r="AH560" s="99"/>
      <c r="AI560" s="99"/>
      <c r="AJ560" s="125"/>
    </row>
    <row r="561" spans="1:36" s="70" customFormat="1" ht="32.5">
      <c r="A561" s="74"/>
      <c r="O561" s="99"/>
      <c r="P561" s="99"/>
      <c r="Q561" s="99"/>
      <c r="R561" s="99"/>
      <c r="S561" s="99"/>
      <c r="T561" s="99"/>
      <c r="U561" s="99"/>
      <c r="V561" s="99"/>
      <c r="W561" s="125"/>
      <c r="X561" s="99"/>
      <c r="Y561" s="99"/>
      <c r="Z561" s="99"/>
      <c r="AA561" s="99"/>
      <c r="AB561" s="99"/>
      <c r="AC561" s="99"/>
      <c r="AD561" s="99"/>
      <c r="AE561" s="99"/>
      <c r="AF561" s="99"/>
      <c r="AG561" s="99"/>
      <c r="AH561" s="99"/>
      <c r="AI561" s="99"/>
      <c r="AJ561" s="125"/>
    </row>
    <row r="562" spans="1:36" s="70" customFormat="1" ht="32.5">
      <c r="A562" s="74"/>
      <c r="O562" s="99"/>
      <c r="P562" s="99"/>
      <c r="Q562" s="99"/>
      <c r="R562" s="99"/>
      <c r="S562" s="99"/>
      <c r="T562" s="99"/>
      <c r="U562" s="99"/>
      <c r="V562" s="99"/>
      <c r="W562" s="125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99"/>
      <c r="AI562" s="99"/>
      <c r="AJ562" s="125"/>
    </row>
    <row r="563" spans="1:36" s="70" customFormat="1" ht="32.5">
      <c r="A563" s="74"/>
      <c r="O563" s="99"/>
      <c r="P563" s="99"/>
      <c r="Q563" s="99"/>
      <c r="R563" s="99"/>
      <c r="S563" s="99"/>
      <c r="T563" s="99"/>
      <c r="U563" s="99"/>
      <c r="V563" s="99"/>
      <c r="W563" s="125"/>
      <c r="X563" s="99"/>
      <c r="Y563" s="99"/>
      <c r="Z563" s="99"/>
      <c r="AA563" s="99"/>
      <c r="AB563" s="99"/>
      <c r="AC563" s="99"/>
      <c r="AD563" s="99"/>
      <c r="AE563" s="99"/>
      <c r="AF563" s="99"/>
      <c r="AG563" s="99"/>
      <c r="AH563" s="99"/>
      <c r="AI563" s="99"/>
      <c r="AJ563" s="125"/>
    </row>
    <row r="564" spans="1:36" s="70" customFormat="1" ht="32.5">
      <c r="A564" s="74"/>
      <c r="O564" s="99"/>
      <c r="P564" s="99"/>
      <c r="Q564" s="99"/>
      <c r="R564" s="99"/>
      <c r="S564" s="99"/>
      <c r="T564" s="99"/>
      <c r="U564" s="99"/>
      <c r="V564" s="99"/>
      <c r="W564" s="125"/>
      <c r="X564" s="99"/>
      <c r="Y564" s="99"/>
      <c r="Z564" s="99"/>
      <c r="AA564" s="99"/>
      <c r="AB564" s="99"/>
      <c r="AC564" s="99"/>
      <c r="AD564" s="99"/>
      <c r="AE564" s="99"/>
      <c r="AF564" s="99"/>
      <c r="AG564" s="99"/>
      <c r="AH564" s="99"/>
      <c r="AI564" s="99"/>
      <c r="AJ564" s="125"/>
    </row>
    <row r="565" spans="1:36" s="70" customFormat="1" ht="32.5">
      <c r="A565" s="74"/>
      <c r="O565" s="99"/>
      <c r="P565" s="99"/>
      <c r="Q565" s="99"/>
      <c r="R565" s="99"/>
      <c r="S565" s="99"/>
      <c r="T565" s="99"/>
      <c r="U565" s="99"/>
      <c r="V565" s="99"/>
      <c r="W565" s="125"/>
      <c r="X565" s="99"/>
      <c r="Y565" s="99"/>
      <c r="Z565" s="99"/>
      <c r="AA565" s="99"/>
      <c r="AB565" s="99"/>
      <c r="AC565" s="99"/>
      <c r="AD565" s="99"/>
      <c r="AE565" s="99"/>
      <c r="AF565" s="99"/>
      <c r="AG565" s="99"/>
      <c r="AH565" s="99"/>
      <c r="AI565" s="99"/>
      <c r="AJ565" s="125"/>
    </row>
    <row r="566" spans="1:36" s="70" customFormat="1" ht="32.5">
      <c r="A566" s="74"/>
      <c r="O566" s="99"/>
      <c r="P566" s="99"/>
      <c r="Q566" s="99"/>
      <c r="R566" s="99"/>
      <c r="S566" s="99"/>
      <c r="T566" s="99"/>
      <c r="U566" s="99"/>
      <c r="V566" s="99"/>
      <c r="W566" s="125"/>
      <c r="X566" s="99"/>
      <c r="Y566" s="99"/>
      <c r="Z566" s="99"/>
      <c r="AA566" s="99"/>
      <c r="AB566" s="99"/>
      <c r="AC566" s="99"/>
      <c r="AD566" s="99"/>
      <c r="AE566" s="99"/>
      <c r="AF566" s="99"/>
      <c r="AG566" s="99"/>
      <c r="AH566" s="99"/>
      <c r="AI566" s="99"/>
      <c r="AJ566" s="125"/>
    </row>
    <row r="567" spans="1:36" s="70" customFormat="1" ht="32.5">
      <c r="A567" s="74"/>
      <c r="O567" s="99"/>
      <c r="P567" s="99"/>
      <c r="Q567" s="99"/>
      <c r="R567" s="99"/>
      <c r="S567" s="99"/>
      <c r="T567" s="99"/>
      <c r="U567" s="99"/>
      <c r="V567" s="99"/>
      <c r="W567" s="125"/>
      <c r="X567" s="99"/>
      <c r="Y567" s="99"/>
      <c r="Z567" s="99"/>
      <c r="AA567" s="99"/>
      <c r="AB567" s="99"/>
      <c r="AC567" s="99"/>
      <c r="AD567" s="99"/>
      <c r="AE567" s="99"/>
      <c r="AF567" s="99"/>
      <c r="AG567" s="99"/>
      <c r="AH567" s="99"/>
      <c r="AI567" s="99"/>
      <c r="AJ567" s="125"/>
    </row>
    <row r="568" spans="1:36" s="70" customFormat="1" ht="32.5">
      <c r="A568" s="74"/>
      <c r="O568" s="99"/>
      <c r="P568" s="99"/>
      <c r="Q568" s="99"/>
      <c r="R568" s="99"/>
      <c r="S568" s="99"/>
      <c r="T568" s="99"/>
      <c r="U568" s="99"/>
      <c r="V568" s="99"/>
      <c r="W568" s="125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99"/>
      <c r="AI568" s="99"/>
      <c r="AJ568" s="125"/>
    </row>
    <row r="569" spans="1:36" s="70" customFormat="1" ht="32.5">
      <c r="A569" s="74"/>
      <c r="O569" s="99"/>
      <c r="P569" s="99"/>
      <c r="Q569" s="99"/>
      <c r="R569" s="99"/>
      <c r="S569" s="99"/>
      <c r="T569" s="99"/>
      <c r="U569" s="99"/>
      <c r="V569" s="99"/>
      <c r="W569" s="125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99"/>
      <c r="AI569" s="99"/>
      <c r="AJ569" s="125"/>
    </row>
    <row r="570" spans="1:36" s="70" customFormat="1" ht="32.5">
      <c r="A570" s="74"/>
      <c r="O570" s="99"/>
      <c r="P570" s="99"/>
      <c r="Q570" s="99"/>
      <c r="R570" s="99"/>
      <c r="S570" s="99"/>
      <c r="T570" s="99"/>
      <c r="U570" s="99"/>
      <c r="V570" s="99"/>
      <c r="W570" s="125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99"/>
      <c r="AI570" s="99"/>
      <c r="AJ570" s="125"/>
    </row>
    <row r="571" spans="1:36" s="70" customFormat="1" ht="32.5">
      <c r="A571" s="74"/>
      <c r="O571" s="99"/>
      <c r="P571" s="99"/>
      <c r="Q571" s="99"/>
      <c r="R571" s="99"/>
      <c r="S571" s="99"/>
      <c r="T571" s="99"/>
      <c r="U571" s="99"/>
      <c r="V571" s="99"/>
      <c r="W571" s="125"/>
      <c r="X571" s="99"/>
      <c r="Y571" s="99"/>
      <c r="Z571" s="99"/>
      <c r="AA571" s="99"/>
      <c r="AB571" s="99"/>
      <c r="AC571" s="99"/>
      <c r="AD571" s="99"/>
      <c r="AE571" s="99"/>
      <c r="AF571" s="99"/>
      <c r="AG571" s="99"/>
      <c r="AH571" s="99"/>
      <c r="AI571" s="99"/>
      <c r="AJ571" s="125"/>
    </row>
    <row r="572" spans="1:36" s="70" customFormat="1" ht="32.5">
      <c r="A572" s="74"/>
      <c r="O572" s="99"/>
      <c r="P572" s="99"/>
      <c r="Q572" s="99"/>
      <c r="R572" s="99"/>
      <c r="S572" s="99"/>
      <c r="T572" s="99"/>
      <c r="U572" s="99"/>
      <c r="V572" s="99"/>
      <c r="W572" s="125"/>
      <c r="X572" s="99"/>
      <c r="Y572" s="99"/>
      <c r="Z572" s="99"/>
      <c r="AA572" s="99"/>
      <c r="AB572" s="99"/>
      <c r="AC572" s="99"/>
      <c r="AD572" s="99"/>
      <c r="AE572" s="99"/>
      <c r="AF572" s="99"/>
      <c r="AG572" s="99"/>
      <c r="AH572" s="99"/>
      <c r="AI572" s="99"/>
      <c r="AJ572" s="125"/>
    </row>
    <row r="573" spans="1:36" s="70" customFormat="1" ht="32.5">
      <c r="A573" s="74"/>
      <c r="O573" s="99"/>
      <c r="P573" s="99"/>
      <c r="Q573" s="99"/>
      <c r="R573" s="99"/>
      <c r="S573" s="99"/>
      <c r="T573" s="99"/>
      <c r="U573" s="99"/>
      <c r="V573" s="99"/>
      <c r="W573" s="125"/>
      <c r="X573" s="99"/>
      <c r="Y573" s="99"/>
      <c r="Z573" s="99"/>
      <c r="AA573" s="99"/>
      <c r="AB573" s="99"/>
      <c r="AC573" s="99"/>
      <c r="AD573" s="99"/>
      <c r="AE573" s="99"/>
      <c r="AF573" s="99"/>
      <c r="AG573" s="99"/>
      <c r="AH573" s="99"/>
      <c r="AI573" s="99"/>
      <c r="AJ573" s="125"/>
    </row>
    <row r="574" spans="1:36" s="70" customFormat="1" ht="32.5">
      <c r="A574" s="74"/>
      <c r="O574" s="99"/>
      <c r="P574" s="99"/>
      <c r="Q574" s="99"/>
      <c r="R574" s="99"/>
      <c r="S574" s="99"/>
      <c r="T574" s="99"/>
      <c r="U574" s="99"/>
      <c r="V574" s="99"/>
      <c r="W574" s="125"/>
      <c r="X574" s="99"/>
      <c r="Y574" s="99"/>
      <c r="Z574" s="99"/>
      <c r="AA574" s="99"/>
      <c r="AB574" s="99"/>
      <c r="AC574" s="99"/>
      <c r="AD574" s="99"/>
      <c r="AE574" s="99"/>
      <c r="AF574" s="99"/>
      <c r="AG574" s="99"/>
      <c r="AH574" s="99"/>
      <c r="AI574" s="99"/>
      <c r="AJ574" s="125"/>
    </row>
    <row r="575" spans="1:36" s="70" customFormat="1" ht="32.5">
      <c r="A575" s="74"/>
      <c r="O575" s="99"/>
      <c r="P575" s="99"/>
      <c r="Q575" s="99"/>
      <c r="R575" s="99"/>
      <c r="S575" s="99"/>
      <c r="T575" s="99"/>
      <c r="U575" s="99"/>
      <c r="V575" s="99"/>
      <c r="W575" s="125"/>
      <c r="X575" s="99"/>
      <c r="Y575" s="99"/>
      <c r="Z575" s="99"/>
      <c r="AA575" s="99"/>
      <c r="AB575" s="99"/>
      <c r="AC575" s="99"/>
      <c r="AD575" s="99"/>
      <c r="AE575" s="99"/>
      <c r="AF575" s="99"/>
      <c r="AG575" s="99"/>
      <c r="AH575" s="99"/>
      <c r="AI575" s="99"/>
      <c r="AJ575" s="125"/>
    </row>
    <row r="576" spans="1:36" s="70" customFormat="1" ht="32.5">
      <c r="A576" s="74"/>
      <c r="O576" s="99"/>
      <c r="P576" s="99"/>
      <c r="Q576" s="99"/>
      <c r="R576" s="99"/>
      <c r="S576" s="99"/>
      <c r="T576" s="99"/>
      <c r="U576" s="99"/>
      <c r="V576" s="99"/>
      <c r="W576" s="125"/>
      <c r="X576" s="99"/>
      <c r="Y576" s="99"/>
      <c r="Z576" s="99"/>
      <c r="AA576" s="99"/>
      <c r="AB576" s="99"/>
      <c r="AC576" s="99"/>
      <c r="AD576" s="99"/>
      <c r="AE576" s="99"/>
      <c r="AF576" s="99"/>
      <c r="AG576" s="99"/>
      <c r="AH576" s="99"/>
      <c r="AI576" s="99"/>
      <c r="AJ576" s="125"/>
    </row>
    <row r="577" spans="1:36" s="70" customFormat="1" ht="32.5">
      <c r="A577" s="74"/>
      <c r="O577" s="99"/>
      <c r="P577" s="99"/>
      <c r="Q577" s="99"/>
      <c r="R577" s="99"/>
      <c r="S577" s="99"/>
      <c r="T577" s="99"/>
      <c r="U577" s="99"/>
      <c r="V577" s="99"/>
      <c r="W577" s="125"/>
      <c r="X577" s="99"/>
      <c r="Y577" s="99"/>
      <c r="Z577" s="99"/>
      <c r="AA577" s="99"/>
      <c r="AB577" s="99"/>
      <c r="AC577" s="99"/>
      <c r="AD577" s="99"/>
      <c r="AE577" s="99"/>
      <c r="AF577" s="99"/>
      <c r="AG577" s="99"/>
      <c r="AH577" s="99"/>
      <c r="AI577" s="99"/>
      <c r="AJ577" s="125"/>
    </row>
    <row r="578" spans="1:36" s="70" customFormat="1" ht="32.5">
      <c r="A578" s="74"/>
      <c r="O578" s="99"/>
      <c r="P578" s="99"/>
      <c r="Q578" s="99"/>
      <c r="R578" s="99"/>
      <c r="S578" s="99"/>
      <c r="T578" s="99"/>
      <c r="U578" s="99"/>
      <c r="V578" s="99"/>
      <c r="W578" s="125"/>
      <c r="X578" s="99"/>
      <c r="Y578" s="99"/>
      <c r="Z578" s="99"/>
      <c r="AA578" s="99"/>
      <c r="AB578" s="99"/>
      <c r="AC578" s="99"/>
      <c r="AD578" s="99"/>
      <c r="AE578" s="99"/>
      <c r="AF578" s="99"/>
      <c r="AG578" s="99"/>
      <c r="AH578" s="99"/>
      <c r="AI578" s="99"/>
      <c r="AJ578" s="125"/>
    </row>
    <row r="579" spans="1:36" s="70" customFormat="1" ht="32.5">
      <c r="A579" s="74"/>
      <c r="O579" s="99"/>
      <c r="P579" s="99"/>
      <c r="Q579" s="99"/>
      <c r="R579" s="99"/>
      <c r="S579" s="99"/>
      <c r="T579" s="99"/>
      <c r="U579" s="99"/>
      <c r="V579" s="99"/>
      <c r="W579" s="125"/>
      <c r="X579" s="99"/>
      <c r="Y579" s="99"/>
      <c r="Z579" s="99"/>
      <c r="AA579" s="99"/>
      <c r="AB579" s="99"/>
      <c r="AC579" s="99"/>
      <c r="AD579" s="99"/>
      <c r="AE579" s="99"/>
      <c r="AF579" s="99"/>
      <c r="AG579" s="99"/>
      <c r="AH579" s="99"/>
      <c r="AI579" s="99"/>
      <c r="AJ579" s="125"/>
    </row>
    <row r="580" spans="1:36" s="70" customFormat="1" ht="32.5">
      <c r="A580" s="74"/>
      <c r="O580" s="99"/>
      <c r="P580" s="99"/>
      <c r="Q580" s="99"/>
      <c r="R580" s="99"/>
      <c r="S580" s="99"/>
      <c r="T580" s="99"/>
      <c r="U580" s="99"/>
      <c r="V580" s="99"/>
      <c r="W580" s="125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125"/>
    </row>
    <row r="581" spans="1:36" s="70" customFormat="1" ht="32.5">
      <c r="A581" s="74"/>
      <c r="O581" s="99"/>
      <c r="P581" s="99"/>
      <c r="Q581" s="99"/>
      <c r="R581" s="99"/>
      <c r="S581" s="99"/>
      <c r="T581" s="99"/>
      <c r="U581" s="99"/>
      <c r="V581" s="99"/>
      <c r="W581" s="125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125"/>
    </row>
    <row r="582" spans="1:36" s="70" customFormat="1" ht="32.5">
      <c r="A582" s="74"/>
      <c r="O582" s="99"/>
      <c r="P582" s="99"/>
      <c r="Q582" s="99"/>
      <c r="R582" s="99"/>
      <c r="S582" s="99"/>
      <c r="T582" s="99"/>
      <c r="U582" s="99"/>
      <c r="V582" s="99"/>
      <c r="W582" s="125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125"/>
    </row>
    <row r="583" spans="1:36" s="70" customFormat="1" ht="32.5">
      <c r="A583" s="74"/>
      <c r="O583" s="99"/>
      <c r="P583" s="99"/>
      <c r="Q583" s="99"/>
      <c r="R583" s="99"/>
      <c r="S583" s="99"/>
      <c r="T583" s="99"/>
      <c r="U583" s="99"/>
      <c r="V583" s="99"/>
      <c r="W583" s="125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125"/>
    </row>
    <row r="584" spans="1:36" s="70" customFormat="1" ht="32.5">
      <c r="A584" s="74"/>
      <c r="O584" s="99"/>
      <c r="P584" s="99"/>
      <c r="Q584" s="99"/>
      <c r="R584" s="99"/>
      <c r="S584" s="99"/>
      <c r="T584" s="99"/>
      <c r="U584" s="99"/>
      <c r="V584" s="99"/>
      <c r="W584" s="125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125"/>
    </row>
    <row r="585" spans="1:36" s="70" customFormat="1" ht="32.5">
      <c r="A585" s="74"/>
      <c r="O585" s="99"/>
      <c r="P585" s="99"/>
      <c r="Q585" s="99"/>
      <c r="R585" s="99"/>
      <c r="S585" s="99"/>
      <c r="T585" s="99"/>
      <c r="U585" s="99"/>
      <c r="V585" s="99"/>
      <c r="W585" s="125"/>
      <c r="X585" s="99"/>
      <c r="Y585" s="99"/>
      <c r="Z585" s="99"/>
      <c r="AA585" s="99"/>
      <c r="AB585" s="99"/>
      <c r="AC585" s="99"/>
      <c r="AD585" s="99"/>
      <c r="AE585" s="99"/>
      <c r="AF585" s="99"/>
      <c r="AG585" s="99"/>
      <c r="AH585" s="99"/>
      <c r="AI585" s="99"/>
      <c r="AJ585" s="125"/>
    </row>
    <row r="586" spans="1:36" s="70" customFormat="1" ht="32.5">
      <c r="A586" s="74"/>
      <c r="O586" s="99"/>
      <c r="P586" s="99"/>
      <c r="Q586" s="99"/>
      <c r="R586" s="99"/>
      <c r="S586" s="99"/>
      <c r="T586" s="99"/>
      <c r="U586" s="99"/>
      <c r="V586" s="99"/>
      <c r="W586" s="125"/>
      <c r="X586" s="99"/>
      <c r="Y586" s="99"/>
      <c r="Z586" s="99"/>
      <c r="AA586" s="99"/>
      <c r="AB586" s="99"/>
      <c r="AC586" s="99"/>
      <c r="AD586" s="99"/>
      <c r="AE586" s="99"/>
      <c r="AF586" s="99"/>
      <c r="AG586" s="99"/>
      <c r="AH586" s="99"/>
      <c r="AI586" s="99"/>
      <c r="AJ586" s="125"/>
    </row>
    <row r="587" spans="1:36" s="70" customFormat="1" ht="32.5">
      <c r="A587" s="74"/>
      <c r="O587" s="99"/>
      <c r="P587" s="99"/>
      <c r="Q587" s="99"/>
      <c r="R587" s="99"/>
      <c r="S587" s="99"/>
      <c r="T587" s="99"/>
      <c r="U587" s="99"/>
      <c r="V587" s="99"/>
      <c r="W587" s="125"/>
      <c r="X587" s="99"/>
      <c r="Y587" s="99"/>
      <c r="Z587" s="99"/>
      <c r="AA587" s="99"/>
      <c r="AB587" s="99"/>
      <c r="AC587" s="99"/>
      <c r="AD587" s="99"/>
      <c r="AE587" s="99"/>
      <c r="AF587" s="99"/>
      <c r="AG587" s="99"/>
      <c r="AH587" s="99"/>
      <c r="AI587" s="99"/>
      <c r="AJ587" s="125"/>
    </row>
    <row r="588" spans="1:36" s="70" customFormat="1" ht="32.5">
      <c r="A588" s="74"/>
      <c r="O588" s="99"/>
      <c r="P588" s="99"/>
      <c r="Q588" s="99"/>
      <c r="R588" s="99"/>
      <c r="S588" s="99"/>
      <c r="T588" s="99"/>
      <c r="U588" s="99"/>
      <c r="V588" s="99"/>
      <c r="W588" s="125"/>
      <c r="X588" s="99"/>
      <c r="Y588" s="99"/>
      <c r="Z588" s="99"/>
      <c r="AA588" s="99"/>
      <c r="AB588" s="99"/>
      <c r="AC588" s="99"/>
      <c r="AD588" s="99"/>
      <c r="AE588" s="99"/>
      <c r="AF588" s="99"/>
      <c r="AG588" s="99"/>
      <c r="AH588" s="99"/>
      <c r="AI588" s="99"/>
      <c r="AJ588" s="125"/>
    </row>
    <row r="589" spans="1:36" s="70" customFormat="1" ht="32.5">
      <c r="A589" s="74"/>
      <c r="O589" s="99"/>
      <c r="P589" s="99"/>
      <c r="Q589" s="99"/>
      <c r="R589" s="99"/>
      <c r="S589" s="99"/>
      <c r="T589" s="99"/>
      <c r="U589" s="99"/>
      <c r="V589" s="99"/>
      <c r="W589" s="125"/>
      <c r="X589" s="99"/>
      <c r="Y589" s="99"/>
      <c r="Z589" s="99"/>
      <c r="AA589" s="99"/>
      <c r="AB589" s="99"/>
      <c r="AC589" s="99"/>
      <c r="AD589" s="99"/>
      <c r="AE589" s="99"/>
      <c r="AF589" s="99"/>
      <c r="AG589" s="99"/>
      <c r="AH589" s="99"/>
      <c r="AI589" s="99"/>
      <c r="AJ589" s="125"/>
    </row>
    <row r="590" spans="1:36" s="70" customFormat="1" ht="32.5">
      <c r="A590" s="74"/>
      <c r="O590" s="99"/>
      <c r="P590" s="99"/>
      <c r="Q590" s="99"/>
      <c r="R590" s="99"/>
      <c r="S590" s="99"/>
      <c r="T590" s="99"/>
      <c r="U590" s="99"/>
      <c r="V590" s="99"/>
      <c r="W590" s="125"/>
      <c r="X590" s="99"/>
      <c r="Y590" s="99"/>
      <c r="Z590" s="99"/>
      <c r="AA590" s="99"/>
      <c r="AB590" s="99"/>
      <c r="AC590" s="99"/>
      <c r="AD590" s="99"/>
      <c r="AE590" s="99"/>
      <c r="AF590" s="99"/>
      <c r="AG590" s="99"/>
      <c r="AH590" s="99"/>
      <c r="AI590" s="99"/>
      <c r="AJ590" s="125"/>
    </row>
    <row r="591" spans="1:36" s="70" customFormat="1" ht="32.5">
      <c r="A591" s="74"/>
      <c r="O591" s="99"/>
      <c r="P591" s="99"/>
      <c r="Q591" s="99"/>
      <c r="R591" s="99"/>
      <c r="S591" s="99"/>
      <c r="T591" s="99"/>
      <c r="U591" s="99"/>
      <c r="V591" s="99"/>
      <c r="W591" s="125"/>
      <c r="X591" s="99"/>
      <c r="Y591" s="99"/>
      <c r="Z591" s="99"/>
      <c r="AA591" s="99"/>
      <c r="AB591" s="99"/>
      <c r="AC591" s="99"/>
      <c r="AD591" s="99"/>
      <c r="AE591" s="99"/>
      <c r="AF591" s="99"/>
      <c r="AG591" s="99"/>
      <c r="AH591" s="99"/>
      <c r="AI591" s="99"/>
      <c r="AJ591" s="125"/>
    </row>
    <row r="592" spans="1:36" s="70" customFormat="1" ht="32.5">
      <c r="A592" s="74"/>
      <c r="O592" s="99"/>
      <c r="P592" s="99"/>
      <c r="Q592" s="99"/>
      <c r="R592" s="99"/>
      <c r="S592" s="99"/>
      <c r="T592" s="99"/>
      <c r="U592" s="99"/>
      <c r="V592" s="99"/>
      <c r="W592" s="125"/>
      <c r="X592" s="99"/>
      <c r="Y592" s="99"/>
      <c r="Z592" s="99"/>
      <c r="AA592" s="99"/>
      <c r="AB592" s="99"/>
      <c r="AC592" s="99"/>
      <c r="AD592" s="99"/>
      <c r="AE592" s="99"/>
      <c r="AF592" s="99"/>
      <c r="AG592" s="99"/>
      <c r="AH592" s="99"/>
      <c r="AI592" s="99"/>
      <c r="AJ592" s="125"/>
    </row>
    <row r="593" spans="1:36" s="70" customFormat="1" ht="32.5">
      <c r="A593" s="74"/>
      <c r="O593" s="99"/>
      <c r="P593" s="99"/>
      <c r="Q593" s="99"/>
      <c r="R593" s="99"/>
      <c r="S593" s="99"/>
      <c r="T593" s="99"/>
      <c r="U593" s="99"/>
      <c r="V593" s="99"/>
      <c r="W593" s="125"/>
      <c r="X593" s="99"/>
      <c r="Y593" s="99"/>
      <c r="Z593" s="99"/>
      <c r="AA593" s="99"/>
      <c r="AB593" s="99"/>
      <c r="AC593" s="99"/>
      <c r="AD593" s="99"/>
      <c r="AE593" s="99"/>
      <c r="AF593" s="99"/>
      <c r="AG593" s="99"/>
      <c r="AH593" s="99"/>
      <c r="AI593" s="99"/>
      <c r="AJ593" s="125"/>
    </row>
    <row r="594" spans="1:36" s="70" customFormat="1" ht="32.5">
      <c r="A594" s="74"/>
      <c r="O594" s="99"/>
      <c r="P594" s="99"/>
      <c r="Q594" s="99"/>
      <c r="R594" s="99"/>
      <c r="S594" s="99"/>
      <c r="T594" s="99"/>
      <c r="U594" s="99"/>
      <c r="V594" s="99"/>
      <c r="W594" s="125"/>
      <c r="X594" s="99"/>
      <c r="Y594" s="99"/>
      <c r="Z594" s="99"/>
      <c r="AA594" s="99"/>
      <c r="AB594" s="99"/>
      <c r="AC594" s="99"/>
      <c r="AD594" s="99"/>
      <c r="AE594" s="99"/>
      <c r="AF594" s="99"/>
      <c r="AG594" s="99"/>
      <c r="AH594" s="99"/>
      <c r="AI594" s="99"/>
      <c r="AJ594" s="125"/>
    </row>
    <row r="595" spans="1:36" s="70" customFormat="1" ht="32.5">
      <c r="A595" s="74"/>
      <c r="O595" s="99"/>
      <c r="P595" s="99"/>
      <c r="Q595" s="99"/>
      <c r="R595" s="99"/>
      <c r="S595" s="99"/>
      <c r="T595" s="99"/>
      <c r="U595" s="99"/>
      <c r="V595" s="99"/>
      <c r="W595" s="125"/>
      <c r="X595" s="99"/>
      <c r="Y595" s="99"/>
      <c r="Z595" s="99"/>
      <c r="AA595" s="99"/>
      <c r="AB595" s="99"/>
      <c r="AC595" s="99"/>
      <c r="AD595" s="99"/>
      <c r="AE595" s="99"/>
      <c r="AF595" s="99"/>
      <c r="AG595" s="99"/>
      <c r="AH595" s="99"/>
      <c r="AI595" s="99"/>
      <c r="AJ595" s="125"/>
    </row>
    <row r="596" spans="1:36" s="70" customFormat="1" ht="32.5">
      <c r="A596" s="74"/>
      <c r="O596" s="99"/>
      <c r="P596" s="99"/>
      <c r="Q596" s="99"/>
      <c r="R596" s="99"/>
      <c r="S596" s="99"/>
      <c r="T596" s="99"/>
      <c r="U596" s="99"/>
      <c r="V596" s="99"/>
      <c r="W596" s="125"/>
      <c r="X596" s="99"/>
      <c r="Y596" s="99"/>
      <c r="Z596" s="99"/>
      <c r="AA596" s="99"/>
      <c r="AB596" s="99"/>
      <c r="AC596" s="99"/>
      <c r="AD596" s="99"/>
      <c r="AE596" s="99"/>
      <c r="AF596" s="99"/>
      <c r="AG596" s="99"/>
      <c r="AH596" s="99"/>
      <c r="AI596" s="99"/>
      <c r="AJ596" s="125"/>
    </row>
    <row r="597" spans="1:36" s="70" customFormat="1" ht="32.5">
      <c r="A597" s="74"/>
      <c r="O597" s="99"/>
      <c r="P597" s="99"/>
      <c r="Q597" s="99"/>
      <c r="R597" s="99"/>
      <c r="S597" s="99"/>
      <c r="T597" s="99"/>
      <c r="U597" s="99"/>
      <c r="V597" s="99"/>
      <c r="W597" s="125"/>
      <c r="X597" s="99"/>
      <c r="Y597" s="99"/>
      <c r="Z597" s="99"/>
      <c r="AA597" s="99"/>
      <c r="AB597" s="99"/>
      <c r="AC597" s="99"/>
      <c r="AD597" s="99"/>
      <c r="AE597" s="99"/>
      <c r="AF597" s="99"/>
      <c r="AG597" s="99"/>
      <c r="AH597" s="99"/>
      <c r="AI597" s="99"/>
      <c r="AJ597" s="125"/>
    </row>
    <row r="598" spans="1:36" s="70" customFormat="1" ht="32.5">
      <c r="A598" s="74"/>
      <c r="O598" s="99"/>
      <c r="P598" s="99"/>
      <c r="Q598" s="99"/>
      <c r="R598" s="99"/>
      <c r="S598" s="99"/>
      <c r="T598" s="99"/>
      <c r="U598" s="99"/>
      <c r="V598" s="99"/>
      <c r="W598" s="125"/>
      <c r="X598" s="99"/>
      <c r="Y598" s="99"/>
      <c r="Z598" s="99"/>
      <c r="AA598" s="99"/>
      <c r="AB598" s="99"/>
      <c r="AC598" s="99"/>
      <c r="AD598" s="99"/>
      <c r="AE598" s="99"/>
      <c r="AF598" s="99"/>
      <c r="AG598" s="99"/>
      <c r="AH598" s="99"/>
      <c r="AI598" s="99"/>
      <c r="AJ598" s="125"/>
    </row>
    <row r="599" spans="1:36" s="70" customFormat="1" ht="32.5">
      <c r="A599" s="74"/>
      <c r="O599" s="99"/>
      <c r="P599" s="99"/>
      <c r="Q599" s="99"/>
      <c r="R599" s="99"/>
      <c r="S599" s="99"/>
      <c r="T599" s="99"/>
      <c r="U599" s="99"/>
      <c r="V599" s="99"/>
      <c r="W599" s="125"/>
      <c r="X599" s="99"/>
      <c r="Y599" s="99"/>
      <c r="Z599" s="99"/>
      <c r="AA599" s="99"/>
      <c r="AB599" s="99"/>
      <c r="AC599" s="99"/>
      <c r="AD599" s="99"/>
      <c r="AE599" s="99"/>
      <c r="AF599" s="99"/>
      <c r="AG599" s="99"/>
      <c r="AH599" s="99"/>
      <c r="AI599" s="99"/>
      <c r="AJ599" s="125"/>
    </row>
    <row r="600" spans="1:36" s="70" customFormat="1" ht="32.5">
      <c r="A600" s="74"/>
      <c r="O600" s="99"/>
      <c r="P600" s="99"/>
      <c r="Q600" s="99"/>
      <c r="R600" s="99"/>
      <c r="S600" s="99"/>
      <c r="T600" s="99"/>
      <c r="U600" s="99"/>
      <c r="V600" s="99"/>
      <c r="W600" s="125"/>
      <c r="X600" s="99"/>
      <c r="Y600" s="99"/>
      <c r="Z600" s="99"/>
      <c r="AA600" s="99"/>
      <c r="AB600" s="99"/>
      <c r="AC600" s="99"/>
      <c r="AD600" s="99"/>
      <c r="AE600" s="99"/>
      <c r="AF600" s="99"/>
      <c r="AG600" s="99"/>
      <c r="AH600" s="99"/>
      <c r="AI600" s="99"/>
      <c r="AJ600" s="125"/>
    </row>
    <row r="601" spans="1:36" s="70" customFormat="1" ht="32.5">
      <c r="A601" s="74"/>
      <c r="O601" s="99"/>
      <c r="P601" s="99"/>
      <c r="Q601" s="99"/>
      <c r="R601" s="99"/>
      <c r="S601" s="99"/>
      <c r="T601" s="99"/>
      <c r="U601" s="99"/>
      <c r="V601" s="99"/>
      <c r="W601" s="125"/>
      <c r="X601" s="99"/>
      <c r="Y601" s="99"/>
      <c r="Z601" s="99"/>
      <c r="AA601" s="99"/>
      <c r="AB601" s="99"/>
      <c r="AC601" s="99"/>
      <c r="AD601" s="99"/>
      <c r="AE601" s="99"/>
      <c r="AF601" s="99"/>
      <c r="AG601" s="99"/>
      <c r="AH601" s="99"/>
      <c r="AI601" s="99"/>
      <c r="AJ601" s="125"/>
    </row>
    <row r="602" spans="1:36" s="70" customFormat="1" ht="32.5">
      <c r="A602" s="74"/>
      <c r="O602" s="99"/>
      <c r="P602" s="99"/>
      <c r="Q602" s="99"/>
      <c r="R602" s="99"/>
      <c r="S602" s="99"/>
      <c r="T602" s="99"/>
      <c r="U602" s="99"/>
      <c r="V602" s="99"/>
      <c r="W602" s="125"/>
      <c r="X602" s="99"/>
      <c r="Y602" s="99"/>
      <c r="Z602" s="99"/>
      <c r="AA602" s="99"/>
      <c r="AB602" s="99"/>
      <c r="AC602" s="99"/>
      <c r="AD602" s="99"/>
      <c r="AE602" s="99"/>
      <c r="AF602" s="99"/>
      <c r="AG602" s="99"/>
      <c r="AH602" s="99"/>
      <c r="AI602" s="99"/>
      <c r="AJ602" s="125"/>
    </row>
    <row r="603" spans="1:36" s="70" customFormat="1" ht="32.5">
      <c r="A603" s="74"/>
      <c r="O603" s="99"/>
      <c r="P603" s="99"/>
      <c r="Q603" s="99"/>
      <c r="R603" s="99"/>
      <c r="S603" s="99"/>
      <c r="T603" s="99"/>
      <c r="U603" s="99"/>
      <c r="V603" s="99"/>
      <c r="W603" s="125"/>
      <c r="X603" s="99"/>
      <c r="Y603" s="99"/>
      <c r="Z603" s="99"/>
      <c r="AA603" s="99"/>
      <c r="AB603" s="99"/>
      <c r="AC603" s="99"/>
      <c r="AD603" s="99"/>
      <c r="AE603" s="99"/>
      <c r="AF603" s="99"/>
      <c r="AG603" s="99"/>
      <c r="AH603" s="99"/>
      <c r="AI603" s="99"/>
      <c r="AJ603" s="125"/>
    </row>
    <row r="604" spans="1:36" s="70" customFormat="1" ht="32.5">
      <c r="A604" s="74"/>
      <c r="O604" s="99"/>
      <c r="P604" s="99"/>
      <c r="Q604" s="99"/>
      <c r="R604" s="99"/>
      <c r="S604" s="99"/>
      <c r="T604" s="99"/>
      <c r="U604" s="99"/>
      <c r="V604" s="99"/>
      <c r="W604" s="125"/>
      <c r="X604" s="99"/>
      <c r="Y604" s="99"/>
      <c r="Z604" s="99"/>
      <c r="AA604" s="99"/>
      <c r="AB604" s="99"/>
      <c r="AC604" s="99"/>
      <c r="AD604" s="99"/>
      <c r="AE604" s="99"/>
      <c r="AF604" s="99"/>
      <c r="AG604" s="99"/>
      <c r="AH604" s="99"/>
      <c r="AI604" s="99"/>
      <c r="AJ604" s="125"/>
    </row>
    <row r="605" spans="1:36" s="70" customFormat="1" ht="32.5">
      <c r="A605" s="74"/>
      <c r="O605" s="99"/>
      <c r="P605" s="99"/>
      <c r="Q605" s="99"/>
      <c r="R605" s="99"/>
      <c r="S605" s="99"/>
      <c r="T605" s="99"/>
      <c r="U605" s="99"/>
      <c r="V605" s="99"/>
      <c r="W605" s="125"/>
      <c r="X605" s="99"/>
      <c r="Y605" s="99"/>
      <c r="Z605" s="99"/>
      <c r="AA605" s="99"/>
      <c r="AB605" s="99"/>
      <c r="AC605" s="99"/>
      <c r="AD605" s="99"/>
      <c r="AE605" s="99"/>
      <c r="AF605" s="99"/>
      <c r="AG605" s="99"/>
      <c r="AH605" s="99"/>
      <c r="AI605" s="99"/>
      <c r="AJ605" s="125"/>
    </row>
    <row r="606" spans="1:36" s="70" customFormat="1" ht="32.5">
      <c r="A606" s="74"/>
      <c r="O606" s="99"/>
      <c r="P606" s="99"/>
      <c r="Q606" s="99"/>
      <c r="R606" s="99"/>
      <c r="S606" s="99"/>
      <c r="T606" s="99"/>
      <c r="U606" s="99"/>
      <c r="V606" s="99"/>
      <c r="W606" s="125"/>
      <c r="X606" s="99"/>
      <c r="Y606" s="99"/>
      <c r="Z606" s="99"/>
      <c r="AA606" s="99"/>
      <c r="AB606" s="99"/>
      <c r="AC606" s="99"/>
      <c r="AD606" s="99"/>
      <c r="AE606" s="99"/>
      <c r="AF606" s="99"/>
      <c r="AG606" s="99"/>
      <c r="AH606" s="99"/>
      <c r="AI606" s="99"/>
      <c r="AJ606" s="125"/>
    </row>
    <row r="607" spans="1:36" s="70" customFormat="1" ht="32.5">
      <c r="A607" s="74"/>
      <c r="O607" s="99"/>
      <c r="P607" s="99"/>
      <c r="Q607" s="99"/>
      <c r="R607" s="99"/>
      <c r="S607" s="99"/>
      <c r="T607" s="99"/>
      <c r="U607" s="99"/>
      <c r="V607" s="99"/>
      <c r="W607" s="125"/>
      <c r="X607" s="99"/>
      <c r="Y607" s="99"/>
      <c r="Z607" s="99"/>
      <c r="AA607" s="99"/>
      <c r="AB607" s="99"/>
      <c r="AC607" s="99"/>
      <c r="AD607" s="99"/>
      <c r="AE607" s="99"/>
      <c r="AF607" s="99"/>
      <c r="AG607" s="99"/>
      <c r="AH607" s="99"/>
      <c r="AI607" s="99"/>
      <c r="AJ607" s="125"/>
    </row>
    <row r="608" spans="1:36" s="70" customFormat="1" ht="32.5">
      <c r="A608" s="74"/>
      <c r="O608" s="99"/>
      <c r="P608" s="99"/>
      <c r="Q608" s="99"/>
      <c r="R608" s="99"/>
      <c r="S608" s="99"/>
      <c r="T608" s="99"/>
      <c r="U608" s="99"/>
      <c r="V608" s="99"/>
      <c r="W608" s="125"/>
      <c r="X608" s="99"/>
      <c r="Y608" s="99"/>
      <c r="Z608" s="99"/>
      <c r="AA608" s="99"/>
      <c r="AB608" s="99"/>
      <c r="AC608" s="99"/>
      <c r="AD608" s="99"/>
      <c r="AE608" s="99"/>
      <c r="AF608" s="99"/>
      <c r="AG608" s="99"/>
      <c r="AH608" s="99"/>
      <c r="AI608" s="99"/>
      <c r="AJ608" s="125"/>
    </row>
    <row r="609" spans="1:36" s="70" customFormat="1" ht="32.5">
      <c r="A609" s="74"/>
      <c r="O609" s="99"/>
      <c r="P609" s="99"/>
      <c r="Q609" s="99"/>
      <c r="R609" s="99"/>
      <c r="S609" s="99"/>
      <c r="T609" s="99"/>
      <c r="U609" s="99"/>
      <c r="V609" s="99"/>
      <c r="W609" s="125"/>
      <c r="X609" s="99"/>
      <c r="Y609" s="99"/>
      <c r="Z609" s="99"/>
      <c r="AA609" s="99"/>
      <c r="AB609" s="99"/>
      <c r="AC609" s="99"/>
      <c r="AD609" s="99"/>
      <c r="AE609" s="99"/>
      <c r="AF609" s="99"/>
      <c r="AG609" s="99"/>
      <c r="AH609" s="99"/>
      <c r="AI609" s="99"/>
      <c r="AJ609" s="125"/>
    </row>
    <row r="610" spans="1:36" s="70" customFormat="1" ht="32.5">
      <c r="A610" s="74"/>
      <c r="O610" s="99"/>
      <c r="P610" s="99"/>
      <c r="Q610" s="99"/>
      <c r="R610" s="99"/>
      <c r="S610" s="99"/>
      <c r="T610" s="99"/>
      <c r="U610" s="99"/>
      <c r="V610" s="99"/>
      <c r="W610" s="125"/>
      <c r="X610" s="99"/>
      <c r="Y610" s="99"/>
      <c r="Z610" s="99"/>
      <c r="AA610" s="99"/>
      <c r="AB610" s="99"/>
      <c r="AC610" s="99"/>
      <c r="AD610" s="99"/>
      <c r="AE610" s="99"/>
      <c r="AF610" s="99"/>
      <c r="AG610" s="99"/>
      <c r="AH610" s="99"/>
      <c r="AI610" s="99"/>
      <c r="AJ610" s="125"/>
    </row>
    <row r="611" spans="1:36" s="70" customFormat="1" ht="32.5">
      <c r="A611" s="74"/>
      <c r="O611" s="99"/>
      <c r="P611" s="99"/>
      <c r="Q611" s="99"/>
      <c r="R611" s="99"/>
      <c r="S611" s="99"/>
      <c r="T611" s="99"/>
      <c r="U611" s="99"/>
      <c r="V611" s="99"/>
      <c r="W611" s="125"/>
      <c r="X611" s="99"/>
      <c r="Y611" s="99"/>
      <c r="Z611" s="99"/>
      <c r="AA611" s="99"/>
      <c r="AB611" s="99"/>
      <c r="AC611" s="99"/>
      <c r="AD611" s="99"/>
      <c r="AE611" s="99"/>
      <c r="AF611" s="99"/>
      <c r="AG611" s="99"/>
      <c r="AH611" s="99"/>
      <c r="AI611" s="99"/>
      <c r="AJ611" s="125"/>
    </row>
    <row r="612" spans="1:36" s="70" customFormat="1" ht="32.5">
      <c r="A612" s="74"/>
      <c r="O612" s="99"/>
      <c r="P612" s="99"/>
      <c r="Q612" s="99"/>
      <c r="R612" s="99"/>
      <c r="S612" s="99"/>
      <c r="T612" s="99"/>
      <c r="U612" s="99"/>
      <c r="V612" s="99"/>
      <c r="W612" s="125"/>
      <c r="X612" s="99"/>
      <c r="Y612" s="99"/>
      <c r="Z612" s="99"/>
      <c r="AA612" s="99"/>
      <c r="AB612" s="99"/>
      <c r="AC612" s="99"/>
      <c r="AD612" s="99"/>
      <c r="AE612" s="99"/>
      <c r="AF612" s="99"/>
      <c r="AG612" s="99"/>
      <c r="AH612" s="99"/>
      <c r="AI612" s="99"/>
      <c r="AJ612" s="125"/>
    </row>
    <row r="613" spans="1:36" s="70" customFormat="1" ht="32.5">
      <c r="A613" s="74"/>
      <c r="O613" s="99"/>
      <c r="P613" s="99"/>
      <c r="Q613" s="99"/>
      <c r="R613" s="99"/>
      <c r="S613" s="99"/>
      <c r="T613" s="99"/>
      <c r="U613" s="99"/>
      <c r="V613" s="99"/>
      <c r="W613" s="125"/>
      <c r="X613" s="99"/>
      <c r="Y613" s="99"/>
      <c r="Z613" s="99"/>
      <c r="AA613" s="99"/>
      <c r="AB613" s="99"/>
      <c r="AC613" s="99"/>
      <c r="AD613" s="99"/>
      <c r="AE613" s="99"/>
      <c r="AF613" s="99"/>
      <c r="AG613" s="99"/>
      <c r="AH613" s="99"/>
      <c r="AI613" s="99"/>
      <c r="AJ613" s="125"/>
    </row>
    <row r="614" spans="1:36" s="70" customFormat="1" ht="32.5">
      <c r="A614" s="74"/>
      <c r="O614" s="99"/>
      <c r="P614" s="99"/>
      <c r="Q614" s="99"/>
      <c r="R614" s="99"/>
      <c r="S614" s="99"/>
      <c r="T614" s="99"/>
      <c r="U614" s="99"/>
      <c r="V614" s="99"/>
      <c r="W614" s="125"/>
      <c r="X614" s="99"/>
      <c r="Y614" s="99"/>
      <c r="Z614" s="99"/>
      <c r="AA614" s="99"/>
      <c r="AB614" s="99"/>
      <c r="AC614" s="99"/>
      <c r="AD614" s="99"/>
      <c r="AE614" s="99"/>
      <c r="AF614" s="99"/>
      <c r="AG614" s="99"/>
      <c r="AH614" s="99"/>
      <c r="AI614" s="99"/>
      <c r="AJ614" s="125"/>
    </row>
    <row r="615" spans="1:36" s="70" customFormat="1" ht="32.5">
      <c r="A615" s="74"/>
      <c r="O615" s="99"/>
      <c r="P615" s="99"/>
      <c r="Q615" s="99"/>
      <c r="R615" s="99"/>
      <c r="S615" s="99"/>
      <c r="T615" s="99"/>
      <c r="U615" s="99"/>
      <c r="V615" s="99"/>
      <c r="W615" s="125"/>
      <c r="X615" s="99"/>
      <c r="Y615" s="99"/>
      <c r="Z615" s="99"/>
      <c r="AA615" s="99"/>
      <c r="AB615" s="99"/>
      <c r="AC615" s="99"/>
      <c r="AD615" s="99"/>
      <c r="AE615" s="99"/>
      <c r="AF615" s="99"/>
      <c r="AG615" s="99"/>
      <c r="AH615" s="99"/>
      <c r="AI615" s="99"/>
      <c r="AJ615" s="125"/>
    </row>
    <row r="616" spans="1:36" s="70" customFormat="1" ht="32.5">
      <c r="A616" s="74"/>
      <c r="O616" s="99"/>
      <c r="P616" s="99"/>
      <c r="Q616" s="99"/>
      <c r="R616" s="99"/>
      <c r="S616" s="99"/>
      <c r="T616" s="99"/>
      <c r="U616" s="99"/>
      <c r="V616" s="99"/>
      <c r="W616" s="125"/>
      <c r="X616" s="99"/>
      <c r="Y616" s="99"/>
      <c r="Z616" s="99"/>
      <c r="AA616" s="99"/>
      <c r="AB616" s="99"/>
      <c r="AC616" s="99"/>
      <c r="AD616" s="99"/>
      <c r="AE616" s="99"/>
      <c r="AF616" s="99"/>
      <c r="AG616" s="99"/>
      <c r="AH616" s="99"/>
      <c r="AI616" s="99"/>
      <c r="AJ616" s="125"/>
    </row>
    <row r="617" spans="1:36" s="70" customFormat="1" ht="32.5">
      <c r="A617" s="74"/>
      <c r="O617" s="99"/>
      <c r="P617" s="99"/>
      <c r="Q617" s="99"/>
      <c r="R617" s="99"/>
      <c r="S617" s="99"/>
      <c r="T617" s="99"/>
      <c r="U617" s="99"/>
      <c r="V617" s="99"/>
      <c r="W617" s="125"/>
      <c r="X617" s="99"/>
      <c r="Y617" s="99"/>
      <c r="Z617" s="99"/>
      <c r="AA617" s="99"/>
      <c r="AB617" s="99"/>
      <c r="AC617" s="99"/>
      <c r="AD617" s="99"/>
      <c r="AE617" s="99"/>
      <c r="AF617" s="99"/>
      <c r="AG617" s="99"/>
      <c r="AH617" s="99"/>
      <c r="AI617" s="99"/>
      <c r="AJ617" s="125"/>
    </row>
    <row r="618" spans="1:36" s="70" customFormat="1" ht="32.5">
      <c r="A618" s="74"/>
      <c r="O618" s="99"/>
      <c r="P618" s="99"/>
      <c r="Q618" s="99"/>
      <c r="R618" s="99"/>
      <c r="S618" s="99"/>
      <c r="T618" s="99"/>
      <c r="U618" s="99"/>
      <c r="V618" s="99"/>
      <c r="W618" s="125"/>
      <c r="X618" s="99"/>
      <c r="Y618" s="99"/>
      <c r="Z618" s="99"/>
      <c r="AA618" s="99"/>
      <c r="AB618" s="99"/>
      <c r="AC618" s="99"/>
      <c r="AD618" s="99"/>
      <c r="AE618" s="99"/>
      <c r="AF618" s="99"/>
      <c r="AG618" s="99"/>
      <c r="AH618" s="99"/>
      <c r="AI618" s="99"/>
      <c r="AJ618" s="125"/>
    </row>
    <row r="619" spans="1:36" s="70" customFormat="1" ht="32.5">
      <c r="A619" s="74"/>
      <c r="O619" s="99"/>
      <c r="P619" s="99"/>
      <c r="Q619" s="99"/>
      <c r="R619" s="99"/>
      <c r="S619" s="99"/>
      <c r="T619" s="99"/>
      <c r="U619" s="99"/>
      <c r="V619" s="99"/>
      <c r="W619" s="125"/>
      <c r="X619" s="99"/>
      <c r="Y619" s="99"/>
      <c r="Z619" s="99"/>
      <c r="AA619" s="99"/>
      <c r="AB619" s="99"/>
      <c r="AC619" s="99"/>
      <c r="AD619" s="99"/>
      <c r="AE619" s="99"/>
      <c r="AF619" s="99"/>
      <c r="AG619" s="99"/>
      <c r="AH619" s="99"/>
      <c r="AI619" s="99"/>
      <c r="AJ619" s="125"/>
    </row>
    <row r="620" spans="1:36" s="70" customFormat="1" ht="32.5">
      <c r="A620" s="74"/>
      <c r="O620" s="99"/>
      <c r="P620" s="99"/>
      <c r="Q620" s="99"/>
      <c r="R620" s="99"/>
      <c r="S620" s="99"/>
      <c r="T620" s="99"/>
      <c r="U620" s="99"/>
      <c r="V620" s="99"/>
      <c r="W620" s="125"/>
      <c r="X620" s="99"/>
      <c r="Y620" s="99"/>
      <c r="Z620" s="99"/>
      <c r="AA620" s="99"/>
      <c r="AB620" s="99"/>
      <c r="AC620" s="99"/>
      <c r="AD620" s="99"/>
      <c r="AE620" s="99"/>
      <c r="AF620" s="99"/>
      <c r="AG620" s="99"/>
      <c r="AH620" s="99"/>
      <c r="AI620" s="99"/>
      <c r="AJ620" s="125"/>
    </row>
    <row r="621" spans="1:36" s="70" customFormat="1" ht="32.5">
      <c r="A621" s="74"/>
      <c r="O621" s="99"/>
      <c r="P621" s="99"/>
      <c r="Q621" s="99"/>
      <c r="R621" s="99"/>
      <c r="S621" s="99"/>
      <c r="T621" s="99"/>
      <c r="U621" s="99"/>
      <c r="V621" s="99"/>
      <c r="W621" s="125"/>
      <c r="X621" s="99"/>
      <c r="Y621" s="99"/>
      <c r="Z621" s="99"/>
      <c r="AA621" s="99"/>
      <c r="AB621" s="99"/>
      <c r="AC621" s="99"/>
      <c r="AD621" s="99"/>
      <c r="AE621" s="99"/>
      <c r="AF621" s="99"/>
      <c r="AG621" s="99"/>
      <c r="AH621" s="99"/>
      <c r="AI621" s="99"/>
      <c r="AJ621" s="125"/>
    </row>
    <row r="622" spans="1:36" s="70" customFormat="1" ht="32.5">
      <c r="A622" s="74"/>
      <c r="O622" s="99"/>
      <c r="P622" s="99"/>
      <c r="Q622" s="99"/>
      <c r="R622" s="99"/>
      <c r="S622" s="99"/>
      <c r="T622" s="99"/>
      <c r="U622" s="99"/>
      <c r="V622" s="99"/>
      <c r="W622" s="125"/>
      <c r="X622" s="99"/>
      <c r="Y622" s="99"/>
      <c r="Z622" s="99"/>
      <c r="AA622" s="99"/>
      <c r="AB622" s="99"/>
      <c r="AC622" s="99"/>
      <c r="AD622" s="99"/>
      <c r="AE622" s="99"/>
      <c r="AF622" s="99"/>
      <c r="AG622" s="99"/>
      <c r="AH622" s="99"/>
      <c r="AI622" s="99"/>
      <c r="AJ622" s="125"/>
    </row>
    <row r="623" spans="1:36" s="70" customFormat="1" ht="32.5">
      <c r="A623" s="74"/>
      <c r="O623" s="99"/>
      <c r="P623" s="99"/>
      <c r="Q623" s="99"/>
      <c r="R623" s="99"/>
      <c r="S623" s="99"/>
      <c r="T623" s="99"/>
      <c r="U623" s="99"/>
      <c r="V623" s="99"/>
      <c r="W623" s="125"/>
      <c r="X623" s="99"/>
      <c r="Y623" s="99"/>
      <c r="Z623" s="99"/>
      <c r="AA623" s="99"/>
      <c r="AB623" s="99"/>
      <c r="AC623" s="99"/>
      <c r="AD623" s="99"/>
      <c r="AE623" s="99"/>
      <c r="AF623" s="99"/>
      <c r="AG623" s="99"/>
      <c r="AH623" s="99"/>
      <c r="AI623" s="99"/>
      <c r="AJ623" s="125"/>
    </row>
    <row r="624" spans="1:36" s="70" customFormat="1" ht="32.5">
      <c r="A624" s="74"/>
      <c r="O624" s="99"/>
      <c r="P624" s="99"/>
      <c r="Q624" s="99"/>
      <c r="R624" s="99"/>
      <c r="S624" s="99"/>
      <c r="T624" s="99"/>
      <c r="U624" s="99"/>
      <c r="V624" s="99"/>
      <c r="W624" s="125"/>
      <c r="X624" s="99"/>
      <c r="Y624" s="99"/>
      <c r="Z624" s="99"/>
      <c r="AA624" s="99"/>
      <c r="AB624" s="99"/>
      <c r="AC624" s="99"/>
      <c r="AD624" s="99"/>
      <c r="AE624" s="99"/>
      <c r="AF624" s="99"/>
      <c r="AG624" s="99"/>
      <c r="AH624" s="99"/>
      <c r="AI624" s="99"/>
      <c r="AJ624" s="125"/>
    </row>
    <row r="625" spans="1:36" s="70" customFormat="1" ht="32.5">
      <c r="A625" s="74"/>
      <c r="O625" s="99"/>
      <c r="P625" s="99"/>
      <c r="Q625" s="99"/>
      <c r="R625" s="99"/>
      <c r="S625" s="99"/>
      <c r="T625" s="99"/>
      <c r="U625" s="99"/>
      <c r="V625" s="99"/>
      <c r="W625" s="125"/>
      <c r="X625" s="99"/>
      <c r="Y625" s="99"/>
      <c r="Z625" s="99"/>
      <c r="AA625" s="99"/>
      <c r="AB625" s="99"/>
      <c r="AC625" s="99"/>
      <c r="AD625" s="99"/>
      <c r="AE625" s="99"/>
      <c r="AF625" s="99"/>
      <c r="AG625" s="99"/>
      <c r="AH625" s="99"/>
      <c r="AI625" s="99"/>
      <c r="AJ625" s="125"/>
    </row>
    <row r="626" spans="1:36" s="70" customFormat="1" ht="32.5">
      <c r="A626" s="74"/>
      <c r="O626" s="99"/>
      <c r="P626" s="99"/>
      <c r="Q626" s="99"/>
      <c r="R626" s="99"/>
      <c r="S626" s="99"/>
      <c r="T626" s="99"/>
      <c r="U626" s="99"/>
      <c r="V626" s="99"/>
      <c r="W626" s="125"/>
      <c r="X626" s="99"/>
      <c r="Y626" s="99"/>
      <c r="Z626" s="99"/>
      <c r="AA626" s="99"/>
      <c r="AB626" s="99"/>
      <c r="AC626" s="99"/>
      <c r="AD626" s="99"/>
      <c r="AE626" s="99"/>
      <c r="AF626" s="99"/>
      <c r="AG626" s="99"/>
      <c r="AH626" s="99"/>
      <c r="AI626" s="99"/>
      <c r="AJ626" s="125"/>
    </row>
    <row r="627" spans="1:36" s="70" customFormat="1" ht="32.5">
      <c r="A627" s="74"/>
      <c r="O627" s="99"/>
      <c r="P627" s="99"/>
      <c r="Q627" s="99"/>
      <c r="R627" s="99"/>
      <c r="S627" s="99"/>
      <c r="T627" s="99"/>
      <c r="U627" s="99"/>
      <c r="V627" s="99"/>
      <c r="W627" s="125"/>
      <c r="X627" s="99"/>
      <c r="Y627" s="99"/>
      <c r="Z627" s="99"/>
      <c r="AA627" s="99"/>
      <c r="AB627" s="99"/>
      <c r="AC627" s="99"/>
      <c r="AD627" s="99"/>
      <c r="AE627" s="99"/>
      <c r="AF627" s="99"/>
      <c r="AG627" s="99"/>
      <c r="AH627" s="99"/>
      <c r="AI627" s="99"/>
      <c r="AJ627" s="125"/>
    </row>
    <row r="628" spans="1:36" s="70" customFormat="1" ht="32.5">
      <c r="A628" s="74"/>
      <c r="O628" s="99"/>
      <c r="P628" s="99"/>
      <c r="Q628" s="99"/>
      <c r="R628" s="99"/>
      <c r="S628" s="99"/>
      <c r="T628" s="99"/>
      <c r="U628" s="99"/>
      <c r="V628" s="99"/>
      <c r="W628" s="125"/>
      <c r="X628" s="99"/>
      <c r="Y628" s="99"/>
      <c r="Z628" s="99"/>
      <c r="AA628" s="99"/>
      <c r="AB628" s="99"/>
      <c r="AC628" s="99"/>
      <c r="AD628" s="99"/>
      <c r="AE628" s="99"/>
      <c r="AF628" s="99"/>
      <c r="AG628" s="99"/>
      <c r="AH628" s="99"/>
      <c r="AI628" s="99"/>
      <c r="AJ628" s="125"/>
    </row>
    <row r="629" spans="1:36" s="70" customFormat="1" ht="32.5">
      <c r="A629" s="74"/>
      <c r="O629" s="99"/>
      <c r="P629" s="99"/>
      <c r="Q629" s="99"/>
      <c r="R629" s="99"/>
      <c r="S629" s="99"/>
      <c r="T629" s="99"/>
      <c r="U629" s="99"/>
      <c r="V629" s="99"/>
      <c r="W629" s="125"/>
      <c r="X629" s="99"/>
      <c r="Y629" s="99"/>
      <c r="Z629" s="99"/>
      <c r="AA629" s="99"/>
      <c r="AB629" s="99"/>
      <c r="AC629" s="99"/>
      <c r="AD629" s="99"/>
      <c r="AE629" s="99"/>
      <c r="AF629" s="99"/>
      <c r="AG629" s="99"/>
      <c r="AH629" s="99"/>
      <c r="AI629" s="99"/>
      <c r="AJ629" s="125"/>
    </row>
    <row r="630" spans="1:36" s="70" customFormat="1" ht="32.5">
      <c r="A630" s="74"/>
      <c r="O630" s="99"/>
      <c r="P630" s="99"/>
      <c r="Q630" s="99"/>
      <c r="R630" s="99"/>
      <c r="S630" s="99"/>
      <c r="T630" s="99"/>
      <c r="U630" s="99"/>
      <c r="V630" s="99"/>
      <c r="W630" s="125"/>
      <c r="X630" s="99"/>
      <c r="Y630" s="99"/>
      <c r="Z630" s="99"/>
      <c r="AA630" s="99"/>
      <c r="AB630" s="99"/>
      <c r="AC630" s="99"/>
      <c r="AD630" s="99"/>
      <c r="AE630" s="99"/>
      <c r="AF630" s="99"/>
      <c r="AG630" s="99"/>
      <c r="AH630" s="99"/>
      <c r="AI630" s="99"/>
      <c r="AJ630" s="125"/>
    </row>
    <row r="631" spans="1:36" s="70" customFormat="1" ht="32.5">
      <c r="A631" s="74"/>
      <c r="O631" s="99"/>
      <c r="P631" s="99"/>
      <c r="Q631" s="99"/>
      <c r="R631" s="99"/>
      <c r="S631" s="99"/>
      <c r="T631" s="99"/>
      <c r="U631" s="99"/>
      <c r="V631" s="99"/>
      <c r="W631" s="125"/>
      <c r="X631" s="99"/>
      <c r="Y631" s="99"/>
      <c r="Z631" s="99"/>
      <c r="AA631" s="99"/>
      <c r="AB631" s="99"/>
      <c r="AC631" s="99"/>
      <c r="AD631" s="99"/>
      <c r="AE631" s="99"/>
      <c r="AF631" s="99"/>
      <c r="AG631" s="99"/>
      <c r="AH631" s="99"/>
      <c r="AI631" s="99"/>
      <c r="AJ631" s="125"/>
    </row>
    <row r="632" spans="1:36" s="70" customFormat="1" ht="32.5">
      <c r="A632" s="74"/>
      <c r="O632" s="99"/>
      <c r="P632" s="99"/>
      <c r="Q632" s="99"/>
      <c r="R632" s="99"/>
      <c r="S632" s="99"/>
      <c r="T632" s="99"/>
      <c r="U632" s="99"/>
      <c r="V632" s="99"/>
      <c r="W632" s="125"/>
      <c r="X632" s="99"/>
      <c r="Y632" s="99"/>
      <c r="Z632" s="99"/>
      <c r="AA632" s="99"/>
      <c r="AB632" s="99"/>
      <c r="AC632" s="99"/>
      <c r="AD632" s="99"/>
      <c r="AE632" s="99"/>
      <c r="AF632" s="99"/>
      <c r="AG632" s="99"/>
      <c r="AH632" s="99"/>
      <c r="AI632" s="99"/>
      <c r="AJ632" s="125"/>
    </row>
    <row r="633" spans="1:36" s="70" customFormat="1" ht="32.5">
      <c r="A633" s="74"/>
      <c r="O633" s="99"/>
      <c r="P633" s="99"/>
      <c r="Q633" s="99"/>
      <c r="R633" s="99"/>
      <c r="S633" s="99"/>
      <c r="T633" s="99"/>
      <c r="U633" s="99"/>
      <c r="V633" s="99"/>
      <c r="W633" s="125"/>
      <c r="X633" s="99"/>
      <c r="Y633" s="99"/>
      <c r="Z633" s="99"/>
      <c r="AA633" s="99"/>
      <c r="AB633" s="99"/>
      <c r="AC633" s="99"/>
      <c r="AD633" s="99"/>
      <c r="AE633" s="99"/>
      <c r="AF633" s="99"/>
      <c r="AG633" s="99"/>
      <c r="AH633" s="99"/>
      <c r="AI633" s="99"/>
      <c r="AJ633" s="125"/>
    </row>
    <row r="634" spans="1:36" s="70" customFormat="1" ht="32.5">
      <c r="A634" s="74"/>
      <c r="O634" s="99"/>
      <c r="P634" s="99"/>
      <c r="Q634" s="99"/>
      <c r="R634" s="99"/>
      <c r="S634" s="99"/>
      <c r="T634" s="99"/>
      <c r="U634" s="99"/>
      <c r="V634" s="99"/>
      <c r="W634" s="125"/>
      <c r="X634" s="99"/>
      <c r="Y634" s="99"/>
      <c r="Z634" s="99"/>
      <c r="AA634" s="99"/>
      <c r="AB634" s="99"/>
      <c r="AC634" s="99"/>
      <c r="AD634" s="99"/>
      <c r="AE634" s="99"/>
      <c r="AF634" s="99"/>
      <c r="AG634" s="99"/>
      <c r="AH634" s="99"/>
      <c r="AI634" s="99"/>
      <c r="AJ634" s="125"/>
    </row>
    <row r="635" spans="1:36" s="70" customFormat="1" ht="32.5">
      <c r="A635" s="74"/>
      <c r="O635" s="99"/>
      <c r="P635" s="99"/>
      <c r="Q635" s="99"/>
      <c r="R635" s="99"/>
      <c r="S635" s="99"/>
      <c r="T635" s="99"/>
      <c r="U635" s="99"/>
      <c r="V635" s="99"/>
      <c r="W635" s="125"/>
      <c r="X635" s="99"/>
      <c r="Y635" s="99"/>
      <c r="Z635" s="99"/>
      <c r="AA635" s="99"/>
      <c r="AB635" s="99"/>
      <c r="AC635" s="99"/>
      <c r="AD635" s="99"/>
      <c r="AE635" s="99"/>
      <c r="AF635" s="99"/>
      <c r="AG635" s="99"/>
      <c r="AH635" s="99"/>
      <c r="AI635" s="99"/>
      <c r="AJ635" s="125"/>
    </row>
    <row r="636" spans="1:36" s="70" customFormat="1" ht="32.5">
      <c r="A636" s="74"/>
      <c r="O636" s="99"/>
      <c r="P636" s="99"/>
      <c r="Q636" s="99"/>
      <c r="R636" s="99"/>
      <c r="S636" s="99"/>
      <c r="T636" s="99"/>
      <c r="U636" s="99"/>
      <c r="V636" s="99"/>
      <c r="W636" s="125"/>
      <c r="X636" s="99"/>
      <c r="Y636" s="99"/>
      <c r="Z636" s="99"/>
      <c r="AA636" s="99"/>
      <c r="AB636" s="99"/>
      <c r="AC636" s="99"/>
      <c r="AD636" s="99"/>
      <c r="AE636" s="99"/>
      <c r="AF636" s="99"/>
      <c r="AG636" s="99"/>
      <c r="AH636" s="99"/>
      <c r="AI636" s="99"/>
      <c r="AJ636" s="125"/>
    </row>
    <row r="637" spans="1:36" s="70" customFormat="1" ht="32.5">
      <c r="A637" s="74"/>
      <c r="O637" s="99"/>
      <c r="P637" s="99"/>
      <c r="Q637" s="99"/>
      <c r="R637" s="99"/>
      <c r="S637" s="99"/>
      <c r="T637" s="99"/>
      <c r="U637" s="99"/>
      <c r="V637" s="99"/>
      <c r="W637" s="125"/>
      <c r="X637" s="99"/>
      <c r="Y637" s="99"/>
      <c r="Z637" s="99"/>
      <c r="AA637" s="99"/>
      <c r="AB637" s="99"/>
      <c r="AC637" s="99"/>
      <c r="AD637" s="99"/>
      <c r="AE637" s="99"/>
      <c r="AF637" s="99"/>
      <c r="AG637" s="99"/>
      <c r="AH637" s="99"/>
      <c r="AI637" s="99"/>
      <c r="AJ637" s="125"/>
    </row>
    <row r="638" spans="1:36" s="70" customFormat="1" ht="32.5">
      <c r="A638" s="74"/>
      <c r="O638" s="99"/>
      <c r="P638" s="99"/>
      <c r="Q638" s="99"/>
      <c r="R638" s="99"/>
      <c r="S638" s="99"/>
      <c r="T638" s="99"/>
      <c r="U638" s="99"/>
      <c r="V638" s="99"/>
      <c r="W638" s="125"/>
      <c r="X638" s="99"/>
      <c r="Y638" s="99"/>
      <c r="Z638" s="99"/>
      <c r="AA638" s="99"/>
      <c r="AB638" s="99"/>
      <c r="AC638" s="99"/>
      <c r="AD638" s="99"/>
      <c r="AE638" s="99"/>
      <c r="AF638" s="99"/>
      <c r="AG638" s="99"/>
      <c r="AH638" s="99"/>
      <c r="AI638" s="99"/>
      <c r="AJ638" s="125"/>
    </row>
    <row r="639" spans="1:36" s="70" customFormat="1" ht="32.5">
      <c r="A639" s="74"/>
      <c r="O639" s="99"/>
      <c r="P639" s="99"/>
      <c r="Q639" s="99"/>
      <c r="R639" s="99"/>
      <c r="S639" s="99"/>
      <c r="T639" s="99"/>
      <c r="U639" s="99"/>
      <c r="V639" s="99"/>
      <c r="W639" s="125"/>
      <c r="X639" s="99"/>
      <c r="Y639" s="99"/>
      <c r="Z639" s="99"/>
      <c r="AA639" s="99"/>
      <c r="AB639" s="99"/>
      <c r="AC639" s="99"/>
      <c r="AD639" s="99"/>
      <c r="AE639" s="99"/>
      <c r="AF639" s="99"/>
      <c r="AG639" s="99"/>
      <c r="AH639" s="99"/>
      <c r="AI639" s="99"/>
      <c r="AJ639" s="125"/>
    </row>
    <row r="640" spans="1:36" s="70" customFormat="1" ht="32.5">
      <c r="A640" s="74"/>
      <c r="O640" s="99"/>
      <c r="P640" s="99"/>
      <c r="Q640" s="99"/>
      <c r="R640" s="99"/>
      <c r="S640" s="99"/>
      <c r="T640" s="99"/>
      <c r="U640" s="99"/>
      <c r="V640" s="99"/>
      <c r="W640" s="125"/>
      <c r="X640" s="99"/>
      <c r="Y640" s="99"/>
      <c r="Z640" s="99"/>
      <c r="AA640" s="99"/>
      <c r="AB640" s="99"/>
      <c r="AC640" s="99"/>
      <c r="AD640" s="99"/>
      <c r="AE640" s="99"/>
      <c r="AF640" s="99"/>
      <c r="AG640" s="99"/>
      <c r="AH640" s="99"/>
      <c r="AI640" s="99"/>
      <c r="AJ640" s="125"/>
    </row>
    <row r="641" spans="1:36" s="70" customFormat="1" ht="32.5">
      <c r="A641" s="74"/>
      <c r="O641" s="99"/>
      <c r="P641" s="99"/>
      <c r="Q641" s="99"/>
      <c r="R641" s="99"/>
      <c r="S641" s="99"/>
      <c r="T641" s="99"/>
      <c r="U641" s="99"/>
      <c r="V641" s="99"/>
      <c r="W641" s="125"/>
      <c r="X641" s="99"/>
      <c r="Y641" s="99"/>
      <c r="Z641" s="99"/>
      <c r="AA641" s="99"/>
      <c r="AB641" s="99"/>
      <c r="AC641" s="99"/>
      <c r="AD641" s="99"/>
      <c r="AE641" s="99"/>
      <c r="AF641" s="99"/>
      <c r="AG641" s="99"/>
      <c r="AH641" s="99"/>
      <c r="AI641" s="99"/>
      <c r="AJ641" s="125"/>
    </row>
    <row r="642" spans="1:36" s="70" customFormat="1" ht="32.5">
      <c r="A642" s="74"/>
      <c r="O642" s="99"/>
      <c r="P642" s="99"/>
      <c r="Q642" s="99"/>
      <c r="R642" s="99"/>
      <c r="S642" s="99"/>
      <c r="T642" s="99"/>
      <c r="U642" s="99"/>
      <c r="V642" s="99"/>
      <c r="W642" s="125"/>
      <c r="X642" s="99"/>
      <c r="Y642" s="99"/>
      <c r="Z642" s="99"/>
      <c r="AA642" s="99"/>
      <c r="AB642" s="99"/>
      <c r="AC642" s="99"/>
      <c r="AD642" s="99"/>
      <c r="AE642" s="99"/>
      <c r="AF642" s="99"/>
      <c r="AG642" s="99"/>
      <c r="AH642" s="99"/>
      <c r="AI642" s="99"/>
      <c r="AJ642" s="125"/>
    </row>
    <row r="643" spans="1:36" s="70" customFormat="1" ht="32.5">
      <c r="A643" s="74"/>
      <c r="O643" s="99"/>
      <c r="P643" s="99"/>
      <c r="Q643" s="99"/>
      <c r="R643" s="99"/>
      <c r="S643" s="99"/>
      <c r="T643" s="99"/>
      <c r="U643" s="99"/>
      <c r="V643" s="99"/>
      <c r="W643" s="125"/>
      <c r="X643" s="99"/>
      <c r="Y643" s="99"/>
      <c r="Z643" s="99"/>
      <c r="AA643" s="99"/>
      <c r="AB643" s="99"/>
      <c r="AC643" s="99"/>
      <c r="AD643" s="99"/>
      <c r="AE643" s="99"/>
      <c r="AF643" s="99"/>
      <c r="AG643" s="99"/>
      <c r="AH643" s="99"/>
      <c r="AI643" s="99"/>
      <c r="AJ643" s="125"/>
    </row>
    <row r="644" spans="1:36" s="70" customFormat="1" ht="32.5">
      <c r="A644" s="74"/>
      <c r="O644" s="99"/>
      <c r="P644" s="99"/>
      <c r="Q644" s="99"/>
      <c r="R644" s="99"/>
      <c r="S644" s="99"/>
      <c r="T644" s="99"/>
      <c r="U644" s="99"/>
      <c r="V644" s="99"/>
      <c r="W644" s="125"/>
      <c r="X644" s="99"/>
      <c r="Y644" s="99"/>
      <c r="Z644" s="99"/>
      <c r="AA644" s="99"/>
      <c r="AB644" s="99"/>
      <c r="AC644" s="99"/>
      <c r="AD644" s="99"/>
      <c r="AE644" s="99"/>
      <c r="AF644" s="99"/>
      <c r="AG644" s="99"/>
      <c r="AH644" s="99"/>
      <c r="AI644" s="99"/>
      <c r="AJ644" s="125"/>
    </row>
    <row r="645" spans="1:36" s="70" customFormat="1" ht="32.5">
      <c r="A645" s="74"/>
      <c r="O645" s="99"/>
      <c r="P645" s="99"/>
      <c r="Q645" s="99"/>
      <c r="R645" s="99"/>
      <c r="S645" s="99"/>
      <c r="T645" s="99"/>
      <c r="U645" s="99"/>
      <c r="V645" s="99"/>
      <c r="W645" s="125"/>
      <c r="X645" s="99"/>
      <c r="Y645" s="99"/>
      <c r="Z645" s="99"/>
      <c r="AA645" s="99"/>
      <c r="AB645" s="99"/>
      <c r="AC645" s="99"/>
      <c r="AD645" s="99"/>
      <c r="AE645" s="99"/>
      <c r="AF645" s="99"/>
      <c r="AG645" s="99"/>
      <c r="AH645" s="99"/>
      <c r="AI645" s="99"/>
      <c r="AJ645" s="125"/>
    </row>
    <row r="646" spans="1:36" s="70" customFormat="1" ht="32.5">
      <c r="A646" s="74"/>
      <c r="O646" s="99"/>
      <c r="P646" s="99"/>
      <c r="Q646" s="99"/>
      <c r="R646" s="99"/>
      <c r="S646" s="99"/>
      <c r="T646" s="99"/>
      <c r="U646" s="99"/>
      <c r="V646" s="99"/>
      <c r="W646" s="125"/>
      <c r="X646" s="99"/>
      <c r="Y646" s="99"/>
      <c r="Z646" s="99"/>
      <c r="AA646" s="99"/>
      <c r="AB646" s="99"/>
      <c r="AC646" s="99"/>
      <c r="AD646" s="99"/>
      <c r="AE646" s="99"/>
      <c r="AF646" s="99"/>
      <c r="AG646" s="99"/>
      <c r="AH646" s="99"/>
      <c r="AI646" s="99"/>
      <c r="AJ646" s="125"/>
    </row>
    <row r="647" spans="1:36" s="70" customFormat="1" ht="32.5">
      <c r="A647" s="74"/>
      <c r="O647" s="99"/>
      <c r="P647" s="99"/>
      <c r="Q647" s="99"/>
      <c r="R647" s="99"/>
      <c r="S647" s="99"/>
      <c r="T647" s="99"/>
      <c r="U647" s="99"/>
      <c r="V647" s="99"/>
      <c r="W647" s="125"/>
      <c r="X647" s="99"/>
      <c r="Y647" s="99"/>
      <c r="Z647" s="99"/>
      <c r="AA647" s="99"/>
      <c r="AB647" s="99"/>
      <c r="AC647" s="99"/>
      <c r="AD647" s="99"/>
      <c r="AE647" s="99"/>
      <c r="AF647" s="99"/>
      <c r="AG647" s="99"/>
      <c r="AH647" s="99"/>
      <c r="AI647" s="99"/>
      <c r="AJ647" s="125"/>
    </row>
    <row r="648" spans="1:36" s="70" customFormat="1" ht="32.5">
      <c r="A648" s="74"/>
      <c r="O648" s="99"/>
      <c r="P648" s="99"/>
      <c r="Q648" s="99"/>
      <c r="R648" s="99"/>
      <c r="S648" s="99"/>
      <c r="T648" s="99"/>
      <c r="U648" s="99"/>
      <c r="V648" s="99"/>
      <c r="W648" s="125"/>
      <c r="X648" s="99"/>
      <c r="Y648" s="99"/>
      <c r="Z648" s="99"/>
      <c r="AA648" s="99"/>
      <c r="AB648" s="99"/>
      <c r="AC648" s="99"/>
      <c r="AD648" s="99"/>
      <c r="AE648" s="99"/>
      <c r="AF648" s="99"/>
      <c r="AG648" s="99"/>
      <c r="AH648" s="99"/>
      <c r="AI648" s="99"/>
      <c r="AJ648" s="125"/>
    </row>
    <row r="649" spans="1:36" s="70" customFormat="1" ht="32.5">
      <c r="A649" s="74"/>
      <c r="O649" s="99"/>
      <c r="P649" s="99"/>
      <c r="Q649" s="99"/>
      <c r="R649" s="99"/>
      <c r="S649" s="99"/>
      <c r="T649" s="99"/>
      <c r="U649" s="99"/>
      <c r="V649" s="99"/>
      <c r="W649" s="125"/>
      <c r="X649" s="99"/>
      <c r="Y649" s="99"/>
      <c r="Z649" s="99"/>
      <c r="AA649" s="99"/>
      <c r="AB649" s="99"/>
      <c r="AC649" s="99"/>
      <c r="AD649" s="99"/>
      <c r="AE649" s="99"/>
      <c r="AF649" s="99"/>
      <c r="AG649" s="99"/>
      <c r="AH649" s="99"/>
      <c r="AI649" s="99"/>
      <c r="AJ649" s="125"/>
    </row>
    <row r="650" spans="1:36" s="70" customFormat="1" ht="32.5">
      <c r="A650" s="74"/>
      <c r="O650" s="99"/>
      <c r="P650" s="99"/>
      <c r="Q650" s="99"/>
      <c r="R650" s="99"/>
      <c r="S650" s="99"/>
      <c r="T650" s="99"/>
      <c r="U650" s="99"/>
      <c r="V650" s="99"/>
      <c r="W650" s="125"/>
      <c r="X650" s="99"/>
      <c r="Y650" s="99"/>
      <c r="Z650" s="99"/>
      <c r="AA650" s="99"/>
      <c r="AB650" s="99"/>
      <c r="AC650" s="99"/>
      <c r="AD650" s="99"/>
      <c r="AE650" s="99"/>
      <c r="AF650" s="99"/>
      <c r="AG650" s="99"/>
      <c r="AH650" s="99"/>
      <c r="AI650" s="99"/>
      <c r="AJ650" s="125"/>
    </row>
    <row r="651" spans="1:36" s="70" customFormat="1" ht="32.5">
      <c r="A651" s="74"/>
      <c r="O651" s="99"/>
      <c r="P651" s="99"/>
      <c r="Q651" s="99"/>
      <c r="R651" s="99"/>
      <c r="S651" s="99"/>
      <c r="T651" s="99"/>
      <c r="U651" s="99"/>
      <c r="V651" s="99"/>
      <c r="W651" s="125"/>
      <c r="X651" s="99"/>
      <c r="Y651" s="99"/>
      <c r="Z651" s="99"/>
      <c r="AA651" s="99"/>
      <c r="AB651" s="99"/>
      <c r="AC651" s="99"/>
      <c r="AD651" s="99"/>
      <c r="AE651" s="99"/>
      <c r="AF651" s="99"/>
      <c r="AG651" s="99"/>
      <c r="AH651" s="99"/>
      <c r="AI651" s="99"/>
      <c r="AJ651" s="125"/>
    </row>
    <row r="652" spans="1:36" s="70" customFormat="1" ht="32.5">
      <c r="A652" s="74"/>
      <c r="O652" s="99"/>
      <c r="P652" s="99"/>
      <c r="Q652" s="99"/>
      <c r="R652" s="99"/>
      <c r="S652" s="99"/>
      <c r="T652" s="99"/>
      <c r="U652" s="99"/>
      <c r="V652" s="99"/>
      <c r="W652" s="125"/>
      <c r="X652" s="99"/>
      <c r="Y652" s="99"/>
      <c r="Z652" s="99"/>
      <c r="AA652" s="99"/>
      <c r="AB652" s="99"/>
      <c r="AC652" s="99"/>
      <c r="AD652" s="99"/>
      <c r="AE652" s="99"/>
      <c r="AF652" s="99"/>
      <c r="AG652" s="99"/>
      <c r="AH652" s="99"/>
      <c r="AI652" s="99"/>
      <c r="AJ652" s="125"/>
    </row>
    <row r="653" spans="1:36" s="70" customFormat="1" ht="32.5">
      <c r="A653" s="74"/>
      <c r="O653" s="99"/>
      <c r="P653" s="99"/>
      <c r="Q653" s="99"/>
      <c r="R653" s="99"/>
      <c r="S653" s="99"/>
      <c r="T653" s="99"/>
      <c r="U653" s="99"/>
      <c r="V653" s="99"/>
      <c r="W653" s="125"/>
      <c r="X653" s="99"/>
      <c r="Y653" s="99"/>
      <c r="Z653" s="99"/>
      <c r="AA653" s="99"/>
      <c r="AB653" s="99"/>
      <c r="AC653" s="99"/>
      <c r="AD653" s="99"/>
      <c r="AE653" s="99"/>
      <c r="AF653" s="99"/>
      <c r="AG653" s="99"/>
      <c r="AH653" s="99"/>
      <c r="AI653" s="99"/>
      <c r="AJ653" s="125"/>
    </row>
    <row r="654" spans="1:36" s="70" customFormat="1" ht="32.5">
      <c r="A654" s="74"/>
      <c r="O654" s="99"/>
      <c r="P654" s="99"/>
      <c r="Q654" s="99"/>
      <c r="R654" s="99"/>
      <c r="S654" s="99"/>
      <c r="T654" s="99"/>
      <c r="U654" s="99"/>
      <c r="V654" s="99"/>
      <c r="W654" s="125"/>
      <c r="X654" s="99"/>
      <c r="Y654" s="99"/>
      <c r="Z654" s="99"/>
      <c r="AA654" s="99"/>
      <c r="AB654" s="99"/>
      <c r="AC654" s="99"/>
      <c r="AD654" s="99"/>
      <c r="AE654" s="99"/>
      <c r="AF654" s="99"/>
      <c r="AG654" s="99"/>
      <c r="AH654" s="99"/>
      <c r="AI654" s="99"/>
      <c r="AJ654" s="125"/>
    </row>
    <row r="655" spans="1:36" s="70" customFormat="1" ht="32.5">
      <c r="A655" s="74"/>
      <c r="O655" s="99"/>
      <c r="P655" s="99"/>
      <c r="Q655" s="99"/>
      <c r="R655" s="99"/>
      <c r="S655" s="99"/>
      <c r="T655" s="99"/>
      <c r="U655" s="99"/>
      <c r="V655" s="99"/>
      <c r="W655" s="125"/>
      <c r="X655" s="99"/>
      <c r="Y655" s="99"/>
      <c r="Z655" s="99"/>
      <c r="AA655" s="99"/>
      <c r="AB655" s="99"/>
      <c r="AC655" s="99"/>
      <c r="AD655" s="99"/>
      <c r="AE655" s="99"/>
      <c r="AF655" s="99"/>
      <c r="AG655" s="99"/>
      <c r="AH655" s="99"/>
      <c r="AI655" s="99"/>
      <c r="AJ655" s="125"/>
    </row>
    <row r="656" spans="1:36" s="70" customFormat="1" ht="32.5">
      <c r="A656" s="74"/>
      <c r="O656" s="99"/>
      <c r="P656" s="99"/>
      <c r="Q656" s="99"/>
      <c r="R656" s="99"/>
      <c r="S656" s="99"/>
      <c r="T656" s="99"/>
      <c r="U656" s="99"/>
      <c r="V656" s="99"/>
      <c r="W656" s="125"/>
      <c r="X656" s="99"/>
      <c r="Y656" s="99"/>
      <c r="Z656" s="99"/>
      <c r="AA656" s="99"/>
      <c r="AB656" s="99"/>
      <c r="AC656" s="99"/>
      <c r="AD656" s="99"/>
      <c r="AE656" s="99"/>
      <c r="AF656" s="99"/>
      <c r="AG656" s="99"/>
      <c r="AH656" s="99"/>
      <c r="AI656" s="99"/>
      <c r="AJ656" s="125"/>
    </row>
    <row r="657" spans="1:36" s="70" customFormat="1" ht="32.5">
      <c r="A657" s="74"/>
      <c r="O657" s="99"/>
      <c r="P657" s="99"/>
      <c r="Q657" s="99"/>
      <c r="R657" s="99"/>
      <c r="S657" s="99"/>
      <c r="T657" s="99"/>
      <c r="U657" s="99"/>
      <c r="V657" s="99"/>
      <c r="W657" s="125"/>
      <c r="X657" s="99"/>
      <c r="Y657" s="99"/>
      <c r="Z657" s="99"/>
      <c r="AA657" s="99"/>
      <c r="AB657" s="99"/>
      <c r="AC657" s="99"/>
      <c r="AD657" s="99"/>
      <c r="AE657" s="99"/>
      <c r="AF657" s="99"/>
      <c r="AG657" s="99"/>
      <c r="AH657" s="99"/>
      <c r="AI657" s="99"/>
      <c r="AJ657" s="125"/>
    </row>
    <row r="658" spans="1:36" s="70" customFormat="1" ht="32.5">
      <c r="A658" s="74"/>
      <c r="O658" s="99"/>
      <c r="P658" s="99"/>
      <c r="Q658" s="99"/>
      <c r="R658" s="99"/>
      <c r="S658" s="99"/>
      <c r="T658" s="99"/>
      <c r="U658" s="99"/>
      <c r="V658" s="99"/>
      <c r="W658" s="125"/>
      <c r="X658" s="99"/>
      <c r="Y658" s="99"/>
      <c r="Z658" s="99"/>
      <c r="AA658" s="99"/>
      <c r="AB658" s="99"/>
      <c r="AC658" s="99"/>
      <c r="AD658" s="99"/>
      <c r="AE658" s="99"/>
      <c r="AF658" s="99"/>
      <c r="AG658" s="99"/>
      <c r="AH658" s="99"/>
      <c r="AI658" s="99"/>
      <c r="AJ658" s="125"/>
    </row>
    <row r="659" spans="1:36" s="70" customFormat="1" ht="32.5">
      <c r="A659" s="74"/>
      <c r="O659" s="99"/>
      <c r="P659" s="99"/>
      <c r="Q659" s="99"/>
      <c r="R659" s="99"/>
      <c r="S659" s="99"/>
      <c r="T659" s="99"/>
      <c r="U659" s="99"/>
      <c r="V659" s="99"/>
      <c r="W659" s="125"/>
      <c r="X659" s="99"/>
      <c r="Y659" s="99"/>
      <c r="Z659" s="99"/>
      <c r="AA659" s="99"/>
      <c r="AB659" s="99"/>
      <c r="AC659" s="99"/>
      <c r="AD659" s="99"/>
      <c r="AE659" s="99"/>
      <c r="AF659" s="99"/>
      <c r="AG659" s="99"/>
      <c r="AH659" s="99"/>
      <c r="AI659" s="99"/>
      <c r="AJ659" s="125"/>
    </row>
    <row r="660" spans="1:36" s="70" customFormat="1" ht="32.5">
      <c r="A660" s="74"/>
      <c r="O660" s="99"/>
      <c r="P660" s="99"/>
      <c r="Q660" s="99"/>
      <c r="R660" s="99"/>
      <c r="S660" s="99"/>
      <c r="T660" s="99"/>
      <c r="U660" s="99"/>
      <c r="V660" s="99"/>
      <c r="W660" s="125"/>
      <c r="X660" s="99"/>
      <c r="Y660" s="99"/>
      <c r="Z660" s="99"/>
      <c r="AA660" s="99"/>
      <c r="AB660" s="99"/>
      <c r="AC660" s="99"/>
      <c r="AD660" s="99"/>
      <c r="AE660" s="99"/>
      <c r="AF660" s="99"/>
      <c r="AG660" s="99"/>
      <c r="AH660" s="99"/>
      <c r="AI660" s="99"/>
      <c r="AJ660" s="125"/>
    </row>
    <row r="661" spans="1:36" s="70" customFormat="1" ht="32.5">
      <c r="A661" s="74"/>
      <c r="O661" s="99"/>
      <c r="P661" s="99"/>
      <c r="Q661" s="99"/>
      <c r="R661" s="99"/>
      <c r="S661" s="99"/>
      <c r="T661" s="99"/>
      <c r="U661" s="99"/>
      <c r="V661" s="99"/>
      <c r="W661" s="125"/>
      <c r="X661" s="99"/>
      <c r="Y661" s="99"/>
      <c r="Z661" s="99"/>
      <c r="AA661" s="99"/>
      <c r="AB661" s="99"/>
      <c r="AC661" s="99"/>
      <c r="AD661" s="99"/>
      <c r="AE661" s="99"/>
      <c r="AF661" s="99"/>
      <c r="AG661" s="99"/>
      <c r="AH661" s="99"/>
      <c r="AI661" s="99"/>
      <c r="AJ661" s="125"/>
    </row>
    <row r="662" spans="1:36" s="70" customFormat="1" ht="32.5">
      <c r="A662" s="74"/>
      <c r="O662" s="99"/>
      <c r="P662" s="99"/>
      <c r="Q662" s="99"/>
      <c r="R662" s="99"/>
      <c r="S662" s="99"/>
      <c r="T662" s="99"/>
      <c r="U662" s="99"/>
      <c r="V662" s="99"/>
      <c r="W662" s="125"/>
      <c r="X662" s="99"/>
      <c r="Y662" s="99"/>
      <c r="Z662" s="99"/>
      <c r="AA662" s="99"/>
      <c r="AB662" s="99"/>
      <c r="AC662" s="99"/>
      <c r="AD662" s="99"/>
      <c r="AE662" s="99"/>
      <c r="AF662" s="99"/>
      <c r="AG662" s="99"/>
      <c r="AH662" s="99"/>
      <c r="AI662" s="99"/>
      <c r="AJ662" s="125"/>
    </row>
    <row r="663" spans="1:36" s="72" customFormat="1" ht="32.5">
      <c r="A663" s="77"/>
      <c r="O663" s="100"/>
      <c r="P663" s="100"/>
      <c r="Q663" s="100"/>
      <c r="R663" s="100"/>
      <c r="S663" s="100"/>
      <c r="T663" s="100"/>
      <c r="U663" s="100"/>
      <c r="V663" s="100"/>
      <c r="W663" s="126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26"/>
    </row>
    <row r="664" spans="1:36">
      <c r="A664" s="69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</row>
    <row r="665" spans="1:36">
      <c r="A665" s="69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</row>
    <row r="666" spans="1:36">
      <c r="A666" s="69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</row>
    <row r="667" spans="1:36">
      <c r="A667" s="69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</row>
    <row r="668" spans="1:36">
      <c r="A668" s="69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</row>
    <row r="669" spans="1:36">
      <c r="A669" s="69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</row>
    <row r="670" spans="1:36">
      <c r="A670" s="69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</row>
    <row r="671" spans="1:36">
      <c r="A671" s="69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</row>
    <row r="672" spans="1:36">
      <c r="A672" s="69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</row>
    <row r="673" spans="1:14">
      <c r="A673" s="69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</row>
    <row r="674" spans="1:14">
      <c r="A674" s="69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</row>
    <row r="675" spans="1:14">
      <c r="A675" s="69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</row>
    <row r="676" spans="1:14">
      <c r="A676" s="69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</row>
    <row r="677" spans="1:14">
      <c r="A677" s="69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</row>
    <row r="678" spans="1:14">
      <c r="A678" s="69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</row>
    <row r="679" spans="1:14">
      <c r="A679" s="69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</row>
    <row r="680" spans="1:14">
      <c r="A680" s="69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</row>
    <row r="681" spans="1:14">
      <c r="A681" s="69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</row>
    <row r="682" spans="1:14">
      <c r="A682" s="69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</row>
    <row r="683" spans="1:14">
      <c r="A683" s="69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</row>
    <row r="684" spans="1:14">
      <c r="A684" s="69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</row>
    <row r="685" spans="1:14">
      <c r="A685" s="69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</row>
    <row r="686" spans="1:14">
      <c r="A686" s="69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</row>
    <row r="687" spans="1:14">
      <c r="A687" s="69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</row>
    <row r="688" spans="1:14">
      <c r="A688" s="69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</row>
    <row r="689" spans="1:14">
      <c r="A689" s="69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</row>
    <row r="690" spans="1:14">
      <c r="A690" s="69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</row>
    <row r="691" spans="1:14">
      <c r="A691" s="69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</row>
    <row r="692" spans="1:14">
      <c r="A692" s="69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</row>
    <row r="693" spans="1:14">
      <c r="A693" s="69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</row>
    <row r="694" spans="1:14">
      <c r="A694" s="69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</row>
    <row r="695" spans="1:14">
      <c r="A695" s="69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</row>
    <row r="696" spans="1:14">
      <c r="A696" s="69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</row>
    <row r="697" spans="1:14">
      <c r="A697" s="69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</row>
    <row r="698" spans="1:14">
      <c r="A698" s="69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</row>
    <row r="699" spans="1:14">
      <c r="A699" s="69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</row>
    <row r="700" spans="1:14">
      <c r="A700" s="69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</row>
    <row r="701" spans="1:14">
      <c r="A701" s="69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</row>
    <row r="702" spans="1:14">
      <c r="A702" s="69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</row>
    <row r="703" spans="1:14">
      <c r="A703" s="69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</row>
    <row r="704" spans="1:14">
      <c r="A704" s="69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</row>
    <row r="705" spans="1:14">
      <c r="A705" s="69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</row>
    <row r="706" spans="1:14">
      <c r="A706" s="69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</row>
    <row r="707" spans="1:14">
      <c r="A707" s="69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</row>
    <row r="708" spans="1:14">
      <c r="A708" s="69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</row>
    <row r="709" spans="1:14">
      <c r="A709" s="69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</row>
    <row r="710" spans="1:14">
      <c r="A710" s="69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</row>
    <row r="711" spans="1:14">
      <c r="A711" s="69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</row>
    <row r="712" spans="1:14">
      <c r="A712" s="69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</row>
    <row r="713" spans="1:14">
      <c r="A713" s="69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</row>
    <row r="714" spans="1:14">
      <c r="A714" s="69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</row>
    <row r="715" spans="1:14">
      <c r="A715" s="69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</row>
    <row r="716" spans="1:14">
      <c r="A716" s="69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</row>
    <row r="717" spans="1:14">
      <c r="A717" s="69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</row>
    <row r="718" spans="1:14">
      <c r="A718" s="69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</row>
    <row r="719" spans="1:14">
      <c r="A719" s="69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</row>
    <row r="720" spans="1:14">
      <c r="A720" s="69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</row>
    <row r="721" spans="1:14">
      <c r="A721" s="69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</row>
    <row r="722" spans="1:14">
      <c r="A722" s="69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</row>
    <row r="723" spans="1:14">
      <c r="A723" s="69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</row>
    <row r="724" spans="1:14">
      <c r="A724" s="69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</row>
    <row r="725" spans="1:14">
      <c r="A725" s="69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</row>
    <row r="726" spans="1:14">
      <c r="A726" s="69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</row>
    <row r="727" spans="1:14">
      <c r="A727" s="69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</row>
    <row r="728" spans="1:14">
      <c r="A728" s="69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</row>
    <row r="729" spans="1:14">
      <c r="A729" s="69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</row>
    <row r="730" spans="1:14">
      <c r="A730" s="69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</row>
    <row r="731" spans="1:14">
      <c r="A731" s="69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</row>
    <row r="732" spans="1:14">
      <c r="A732" s="69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</row>
    <row r="733" spans="1:14">
      <c r="A733" s="69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</row>
    <row r="734" spans="1:14">
      <c r="A734" s="69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</row>
    <row r="735" spans="1:14">
      <c r="A735" s="69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</row>
    <row r="736" spans="1:14">
      <c r="A736" s="69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</row>
    <row r="737" spans="1:14">
      <c r="A737" s="69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</row>
    <row r="738" spans="1:14">
      <c r="A738" s="69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</row>
    <row r="739" spans="1:14">
      <c r="A739" s="69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</row>
    <row r="740" spans="1:14">
      <c r="A740" s="69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</row>
    <row r="741" spans="1:14">
      <c r="A741" s="69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</row>
    <row r="742" spans="1:14">
      <c r="A742" s="69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</row>
    <row r="743" spans="1:14">
      <c r="A743" s="69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</row>
    <row r="744" spans="1:14">
      <c r="A744" s="69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</row>
    <row r="745" spans="1:14">
      <c r="A745" s="69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</row>
    <row r="746" spans="1:14">
      <c r="A746" s="69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</row>
    <row r="747" spans="1:14">
      <c r="A747" s="69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</row>
    <row r="748" spans="1:14">
      <c r="A748" s="69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</row>
    <row r="749" spans="1:14">
      <c r="A749" s="69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</row>
    <row r="750" spans="1:14">
      <c r="A750" s="69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</row>
    <row r="751" spans="1:14">
      <c r="A751" s="69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</row>
    <row r="752" spans="1:14">
      <c r="A752" s="69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</row>
    <row r="753" spans="1:14">
      <c r="A753" s="69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</row>
    <row r="754" spans="1:14">
      <c r="A754" s="69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</row>
    <row r="755" spans="1:14">
      <c r="A755" s="69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</row>
    <row r="756" spans="1:14">
      <c r="A756" s="69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</row>
    <row r="757" spans="1:14">
      <c r="A757" s="69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</row>
    <row r="758" spans="1:14">
      <c r="A758" s="69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</row>
    <row r="759" spans="1:14">
      <c r="A759" s="69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</row>
    <row r="760" spans="1:14">
      <c r="A760" s="69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</row>
    <row r="761" spans="1:14">
      <c r="A761" s="69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</row>
    <row r="762" spans="1:14">
      <c r="A762" s="69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</row>
    <row r="763" spans="1:14">
      <c r="A763" s="69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</row>
    <row r="764" spans="1:14">
      <c r="A764" s="69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</row>
    <row r="765" spans="1:14">
      <c r="A765" s="69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</row>
    <row r="766" spans="1:14">
      <c r="A766" s="69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</row>
    <row r="767" spans="1:14">
      <c r="A767" s="69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</row>
    <row r="768" spans="1:14">
      <c r="A768" s="69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</row>
    <row r="769" spans="1:14">
      <c r="A769" s="69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</row>
    <row r="770" spans="1:14">
      <c r="A770" s="69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</row>
    <row r="771" spans="1:14">
      <c r="A771" s="69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</row>
    <row r="772" spans="1:14">
      <c r="A772" s="69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</row>
    <row r="773" spans="1:14">
      <c r="A773" s="69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</row>
    <row r="774" spans="1:14">
      <c r="A774" s="69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</row>
    <row r="775" spans="1:14">
      <c r="A775" s="69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</row>
    <row r="776" spans="1:14">
      <c r="A776" s="69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</row>
    <row r="777" spans="1:14">
      <c r="A777" s="69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</row>
    <row r="778" spans="1:14">
      <c r="A778" s="69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</row>
    <row r="779" spans="1:14">
      <c r="A779" s="69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</row>
    <row r="780" spans="1:14">
      <c r="A780" s="69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</row>
    <row r="781" spans="1:14">
      <c r="A781" s="69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</row>
    <row r="782" spans="1:14">
      <c r="A782" s="69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</row>
    <row r="783" spans="1:14">
      <c r="A783" s="69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</row>
    <row r="784" spans="1:14">
      <c r="A784" s="69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</row>
    <row r="785" spans="1:14">
      <c r="A785" s="69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</row>
    <row r="786" spans="1:14">
      <c r="A786" s="69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</row>
    <row r="787" spans="1:14">
      <c r="A787" s="69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</row>
    <row r="788" spans="1:14">
      <c r="A788" s="69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</row>
    <row r="789" spans="1:14">
      <c r="A789" s="69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</row>
    <row r="790" spans="1:14">
      <c r="A790" s="69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</row>
    <row r="791" spans="1:14">
      <c r="A791" s="69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</row>
    <row r="792" spans="1:14">
      <c r="A792" s="69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</row>
    <row r="793" spans="1:14">
      <c r="A793" s="69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</row>
    <row r="794" spans="1:14">
      <c r="A794" s="69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</row>
    <row r="795" spans="1:14">
      <c r="A795" s="69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</row>
    <row r="796" spans="1:14">
      <c r="A796" s="69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</row>
    <row r="797" spans="1:14">
      <c r="A797" s="69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</row>
    <row r="798" spans="1:14">
      <c r="A798" s="69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</row>
    <row r="799" spans="1:14">
      <c r="A799" s="69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</row>
    <row r="800" spans="1:14">
      <c r="A800" s="69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</row>
    <row r="801" spans="1:14">
      <c r="A801" s="69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</row>
    <row r="802" spans="1:14">
      <c r="A802" s="69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</row>
    <row r="803" spans="1:14">
      <c r="A803" s="69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</row>
    <row r="804" spans="1:14">
      <c r="A804" s="69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</row>
    <row r="805" spans="1:14">
      <c r="A805" s="69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</row>
    <row r="806" spans="1:14">
      <c r="A806" s="69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</row>
    <row r="807" spans="1:14">
      <c r="A807" s="69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</row>
    <row r="808" spans="1:14">
      <c r="A808" s="69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</row>
    <row r="809" spans="1:14">
      <c r="A809" s="69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</row>
    <row r="810" spans="1:14">
      <c r="A810" s="69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</row>
    <row r="811" spans="1:14">
      <c r="A811" s="69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</row>
    <row r="812" spans="1:14">
      <c r="A812" s="69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</row>
    <row r="813" spans="1:14">
      <c r="A813" s="69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</row>
    <row r="814" spans="1:14">
      <c r="A814" s="69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</row>
    <row r="815" spans="1:14">
      <c r="A815" s="69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</row>
    <row r="816" spans="1:14">
      <c r="A816" s="69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</row>
    <row r="817" spans="1:14">
      <c r="A817" s="69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</row>
    <row r="818" spans="1:14">
      <c r="A818" s="69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</row>
    <row r="819" spans="1:14">
      <c r="A819" s="69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</row>
    <row r="820" spans="1:14">
      <c r="A820" s="69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</row>
    <row r="821" spans="1:14">
      <c r="A821" s="69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</row>
    <row r="822" spans="1:14">
      <c r="A822" s="69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</row>
    <row r="823" spans="1:14">
      <c r="A823" s="69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</row>
    <row r="824" spans="1:14">
      <c r="A824" s="69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</row>
    <row r="825" spans="1:14">
      <c r="A825" s="69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</row>
    <row r="826" spans="1:14">
      <c r="A826" s="69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</row>
    <row r="827" spans="1:14">
      <c r="A827" s="69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</row>
    <row r="828" spans="1:14">
      <c r="A828" s="69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</row>
    <row r="829" spans="1:14">
      <c r="A829" s="69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</row>
    <row r="830" spans="1:14">
      <c r="A830" s="69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</row>
    <row r="831" spans="1:14">
      <c r="A831" s="69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</row>
    <row r="832" spans="1:14">
      <c r="A832" s="69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</row>
    <row r="833" spans="1:14">
      <c r="A833" s="69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</row>
    <row r="834" spans="1:14">
      <c r="A834" s="69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</row>
    <row r="835" spans="1:14">
      <c r="A835" s="69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</row>
    <row r="836" spans="1:14">
      <c r="A836" s="69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</row>
    <row r="837" spans="1:14">
      <c r="A837" s="69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</row>
    <row r="838" spans="1:14">
      <c r="A838" s="69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</row>
    <row r="839" spans="1:14">
      <c r="A839" s="69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</row>
    <row r="840" spans="1:14">
      <c r="A840" s="69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</row>
    <row r="841" spans="1:14">
      <c r="A841" s="69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</row>
    <row r="842" spans="1:14">
      <c r="A842" s="69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</row>
    <row r="843" spans="1:14">
      <c r="A843" s="69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</row>
    <row r="844" spans="1:14">
      <c r="A844" s="69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</row>
    <row r="845" spans="1:14">
      <c r="A845" s="69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</row>
    <row r="846" spans="1:14">
      <c r="A846" s="69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</row>
    <row r="847" spans="1:14">
      <c r="A847" s="69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</row>
    <row r="848" spans="1:14">
      <c r="A848" s="69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</row>
    <row r="849" spans="1:14">
      <c r="A849" s="69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</row>
    <row r="850" spans="1:14">
      <c r="A850" s="69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</row>
    <row r="851" spans="1:14">
      <c r="A851" s="69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</row>
    <row r="852" spans="1:14">
      <c r="A852" s="69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</row>
    <row r="853" spans="1:14">
      <c r="A853" s="69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</row>
    <row r="854" spans="1:14">
      <c r="A854" s="69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</row>
    <row r="855" spans="1:14">
      <c r="A855" s="69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</row>
    <row r="856" spans="1:14">
      <c r="A856" s="69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</row>
    <row r="857" spans="1:14">
      <c r="A857" s="69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</row>
    <row r="858" spans="1:14">
      <c r="A858" s="69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</row>
    <row r="859" spans="1:14">
      <c r="A859" s="69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</row>
    <row r="860" spans="1:14">
      <c r="A860" s="69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</row>
    <row r="861" spans="1:14">
      <c r="A861" s="69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</row>
    <row r="862" spans="1:14">
      <c r="A862" s="69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</row>
    <row r="863" spans="1:14">
      <c r="A863" s="69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</row>
    <row r="864" spans="1:14">
      <c r="A864" s="69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</row>
    <row r="865" spans="1:14">
      <c r="A865" s="69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</row>
    <row r="866" spans="1:14">
      <c r="A866" s="69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</row>
    <row r="867" spans="1:14">
      <c r="A867" s="69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</row>
    <row r="868" spans="1:14">
      <c r="A868" s="69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</row>
    <row r="869" spans="1:14">
      <c r="A869" s="69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</row>
    <row r="870" spans="1:14">
      <c r="A870" s="69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</row>
    <row r="871" spans="1:14">
      <c r="A871" s="69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</row>
    <row r="872" spans="1:14">
      <c r="A872" s="69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</row>
    <row r="873" spans="1:14">
      <c r="A873" s="69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</row>
    <row r="874" spans="1:14">
      <c r="A874" s="69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</row>
    <row r="875" spans="1:14">
      <c r="A875" s="69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</row>
    <row r="876" spans="1:14">
      <c r="A876" s="69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</row>
    <row r="877" spans="1:14">
      <c r="A877" s="69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</row>
    <row r="878" spans="1:14">
      <c r="A878" s="69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</row>
    <row r="879" spans="1:14">
      <c r="A879" s="69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</row>
    <row r="880" spans="1:14">
      <c r="A880" s="69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</row>
  </sheetData>
  <sheetProtection algorithmName="SHA-512" hashValue="N0RuUa3LdJuDfuNwry8WLlpWiN6Tj1hCBx19L7OyxG1eLN8Nlfxi2Je9p9jBHIGbqHERn83A8dA8InwJvG7pwg==" saltValue="UfrRI/gYwJQ5/232mausDg==" spinCount="100000" sheet="1"/>
  <dataConsolidate function="product">
    <dataRefs count="1">
      <dataRef name="$C$33&gt;0"/>
    </dataRefs>
  </dataConsolidate>
  <mergeCells count="135">
    <mergeCell ref="L26:M26"/>
    <mergeCell ref="H23:I23"/>
    <mergeCell ref="G18:H18"/>
    <mergeCell ref="J18:K18"/>
    <mergeCell ref="H28:I28"/>
    <mergeCell ref="H24:I24"/>
    <mergeCell ref="J28:K28"/>
    <mergeCell ref="L27:M27"/>
    <mergeCell ref="L23:M23"/>
    <mergeCell ref="J21:K21"/>
    <mergeCell ref="G20:H20"/>
    <mergeCell ref="J20:K20"/>
    <mergeCell ref="G21:H21"/>
    <mergeCell ref="G15:H15"/>
    <mergeCell ref="D10:E10"/>
    <mergeCell ref="C18:F18"/>
    <mergeCell ref="G14:H14"/>
    <mergeCell ref="C14:F14"/>
    <mergeCell ref="B11:C11"/>
    <mergeCell ref="C15:F15"/>
    <mergeCell ref="C16:F16"/>
    <mergeCell ref="B12:C12"/>
    <mergeCell ref="G10:H10"/>
    <mergeCell ref="G11:H11"/>
    <mergeCell ref="D11:E11"/>
    <mergeCell ref="C17:F17"/>
    <mergeCell ref="G16:H16"/>
    <mergeCell ref="G17:H17"/>
    <mergeCell ref="I11:M11"/>
    <mergeCell ref="J25:K25"/>
    <mergeCell ref="J19:K19"/>
    <mergeCell ref="J15:K15"/>
    <mergeCell ref="L25:M25"/>
    <mergeCell ref="D12:M12"/>
    <mergeCell ref="K35:L35"/>
    <mergeCell ref="K45:L45"/>
    <mergeCell ref="K43:L43"/>
    <mergeCell ref="K41:L41"/>
    <mergeCell ref="K42:L42"/>
    <mergeCell ref="I45:J45"/>
    <mergeCell ref="C35:D35"/>
    <mergeCell ref="H29:I29"/>
    <mergeCell ref="H35:J35"/>
    <mergeCell ref="J29:K29"/>
    <mergeCell ref="H38:H39"/>
    <mergeCell ref="H30:I30"/>
    <mergeCell ref="L29:M29"/>
    <mergeCell ref="I41:J41"/>
    <mergeCell ref="L30:M30"/>
    <mergeCell ref="J30:K30"/>
    <mergeCell ref="L24:M24"/>
    <mergeCell ref="H26:I26"/>
    <mergeCell ref="I14:K14"/>
    <mergeCell ref="L14:M14"/>
    <mergeCell ref="J57:M57"/>
    <mergeCell ref="B63:H63"/>
    <mergeCell ref="J62:M62"/>
    <mergeCell ref="J61:M61"/>
    <mergeCell ref="C57:F57"/>
    <mergeCell ref="C58:F58"/>
    <mergeCell ref="B62:C62"/>
    <mergeCell ref="C56:F56"/>
    <mergeCell ref="B49:B50"/>
    <mergeCell ref="I38:J39"/>
    <mergeCell ref="I43:J43"/>
    <mergeCell ref="I40:J40"/>
    <mergeCell ref="I47:J47"/>
    <mergeCell ref="I42:J42"/>
    <mergeCell ref="G38:G39"/>
    <mergeCell ref="C38:D40"/>
    <mergeCell ref="E38:F40"/>
    <mergeCell ref="B38:B40"/>
    <mergeCell ref="E35:F35"/>
    <mergeCell ref="K44:L44"/>
    <mergeCell ref="J23:K23"/>
    <mergeCell ref="J26:K26"/>
    <mergeCell ref="B2:M2"/>
    <mergeCell ref="C4:M4"/>
    <mergeCell ref="D6:M6"/>
    <mergeCell ref="D7:M7"/>
    <mergeCell ref="B7:C7"/>
    <mergeCell ref="B8:C8"/>
    <mergeCell ref="D8:M8"/>
    <mergeCell ref="D9:M9"/>
    <mergeCell ref="I10:M10"/>
    <mergeCell ref="B9:C9"/>
    <mergeCell ref="B10:C10"/>
    <mergeCell ref="C21:F21"/>
    <mergeCell ref="J17:K17"/>
    <mergeCell ref="Q17:R18"/>
    <mergeCell ref="O16:P16"/>
    <mergeCell ref="C30:D30"/>
    <mergeCell ref="E30:F30"/>
    <mergeCell ref="E29:F29"/>
    <mergeCell ref="C25:D25"/>
    <mergeCell ref="E24:F24"/>
    <mergeCell ref="E25:F25"/>
    <mergeCell ref="E23:F23"/>
    <mergeCell ref="C26:D26"/>
    <mergeCell ref="C23:D23"/>
    <mergeCell ref="E26:F26"/>
    <mergeCell ref="C24:D24"/>
    <mergeCell ref="C27:D27"/>
    <mergeCell ref="E27:F27"/>
    <mergeCell ref="C19:F19"/>
    <mergeCell ref="H27:I27"/>
    <mergeCell ref="J27:K27"/>
    <mergeCell ref="J24:K24"/>
    <mergeCell ref="H25:I25"/>
    <mergeCell ref="L28:M28"/>
    <mergeCell ref="G19:H19"/>
    <mergeCell ref="O13:P13"/>
    <mergeCell ref="O14:P14"/>
    <mergeCell ref="O15:P15"/>
    <mergeCell ref="Q14:R15"/>
    <mergeCell ref="J55:M55"/>
    <mergeCell ref="G49:G50"/>
    <mergeCell ref="C54:F54"/>
    <mergeCell ref="C55:F55"/>
    <mergeCell ref="C49:F50"/>
    <mergeCell ref="C51:F51"/>
    <mergeCell ref="C52:F52"/>
    <mergeCell ref="C53:F53"/>
    <mergeCell ref="E28:F28"/>
    <mergeCell ref="C29:D29"/>
    <mergeCell ref="C28:D28"/>
    <mergeCell ref="J51:M51"/>
    <mergeCell ref="J53:M53"/>
    <mergeCell ref="I44:J44"/>
    <mergeCell ref="K38:L40"/>
    <mergeCell ref="K47:L47"/>
    <mergeCell ref="I46:J46"/>
    <mergeCell ref="K46:L46"/>
    <mergeCell ref="J16:K16"/>
    <mergeCell ref="C20:F20"/>
  </mergeCells>
  <phoneticPr fontId="3" type="noConversion"/>
  <conditionalFormatting sqref="B31:B33 B28:B29">
    <cfRule type="expression" dxfId="41" priority="340" stopIfTrue="1">
      <formula>A28=1</formula>
    </cfRule>
  </conditionalFormatting>
  <conditionalFormatting sqref="Q32:S32 T31:T32">
    <cfRule type="cellIs" priority="277" stopIfTrue="1" operator="equal">
      <formula>0</formula>
    </cfRule>
  </conditionalFormatting>
  <conditionalFormatting sqref="Q32 S32">
    <cfRule type="containsText" priority="276" stopIfTrue="1" operator="containsText" text="ERRO">
      <formula>NOT(ISERROR(SEARCH("ERRO",Q32)))</formula>
    </cfRule>
  </conditionalFormatting>
  <conditionalFormatting sqref="W32">
    <cfRule type="cellIs" dxfId="40" priority="367" stopIfTrue="1" operator="greaterThan">
      <formula>$E$29&gt;0</formula>
    </cfRule>
  </conditionalFormatting>
  <conditionalFormatting sqref="B21 B30">
    <cfRule type="expression" dxfId="39" priority="165" stopIfTrue="1">
      <formula>A21=1</formula>
    </cfRule>
  </conditionalFormatting>
  <conditionalFormatting sqref="R30:T30">
    <cfRule type="cellIs" priority="164" stopIfTrue="1" operator="equal">
      <formula>0</formula>
    </cfRule>
  </conditionalFormatting>
  <conditionalFormatting sqref="S30">
    <cfRule type="containsText" priority="163" stopIfTrue="1" operator="containsText" text="ERRO">
      <formula>NOT(ISERROR(SEARCH("ERRO",S30)))</formula>
    </cfRule>
  </conditionalFormatting>
  <conditionalFormatting sqref="B24:B27">
    <cfRule type="expression" dxfId="38" priority="155" stopIfTrue="1">
      <formula>A24=1</formula>
    </cfRule>
  </conditionalFormatting>
  <conditionalFormatting sqref="Z28:Z29">
    <cfRule type="cellIs" priority="154" stopIfTrue="1" operator="equal">
      <formula>0</formula>
    </cfRule>
  </conditionalFormatting>
  <conditionalFormatting sqref="C24:D24">
    <cfRule type="cellIs" dxfId="37" priority="156" stopIfTrue="1" operator="between">
      <formula>$P$28</formula>
      <formula>$Q$28</formula>
    </cfRule>
    <cfRule type="cellIs" dxfId="36" priority="157" stopIfTrue="1" operator="between">
      <formula>$R$29</formula>
      <formula>$S$29</formula>
    </cfRule>
  </conditionalFormatting>
  <conditionalFormatting sqref="E24:F24">
    <cfRule type="cellIs" dxfId="35" priority="108" stopIfTrue="1" operator="between">
      <formula>$P$28</formula>
      <formula>$Q$28</formula>
    </cfRule>
    <cfRule type="cellIs" dxfId="34" priority="110" stopIfTrue="1" operator="notEqual">
      <formula>$P$35</formula>
    </cfRule>
    <cfRule type="cellIs" dxfId="33" priority="158" stopIfTrue="1" operator="between">
      <formula>$P$28</formula>
      <formula>$Q$28</formula>
    </cfRule>
    <cfRule type="cellIs" dxfId="32" priority="159" stopIfTrue="1" operator="between">
      <formula>$P$29</formula>
      <formula>$Q$29</formula>
    </cfRule>
    <cfRule type="cellIs" dxfId="31" priority="160" stopIfTrue="1" operator="notEqual">
      <formula>$P$35</formula>
    </cfRule>
  </conditionalFormatting>
  <conditionalFormatting sqref="E25:F25">
    <cfRule type="cellIs" dxfId="30" priority="161" stopIfTrue="1" operator="between">
      <formula>$P$28</formula>
      <formula>$Q$28</formula>
    </cfRule>
    <cfRule type="cellIs" dxfId="29" priority="162" stopIfTrue="1" operator="between">
      <formula>$P$29</formula>
      <formula>$Q$29</formula>
    </cfRule>
  </conditionalFormatting>
  <conditionalFormatting sqref="E28:F28">
    <cfRule type="expression" priority="31" stopIfTrue="1">
      <formula>$C$28&gt;0</formula>
    </cfRule>
    <cfRule type="cellIs" dxfId="28" priority="106" stopIfTrue="1" operator="between">
      <formula>$P$29</formula>
      <formula>$Q$29</formula>
    </cfRule>
    <cfRule type="cellIs" dxfId="27" priority="107" stopIfTrue="1" operator="notEqual">
      <formula>$V$20</formula>
    </cfRule>
    <cfRule type="cellIs" dxfId="26" priority="128" stopIfTrue="1" operator="notEqual">
      <formula>$P$34</formula>
    </cfRule>
    <cfRule type="cellIs" dxfId="25" priority="147" stopIfTrue="1" operator="between">
      <formula>$P$28</formula>
      <formula>$Q$28</formula>
    </cfRule>
    <cfRule type="cellIs" dxfId="24" priority="148" stopIfTrue="1" operator="between">
      <formula>$P$29</formula>
      <formula>$Q$29</formula>
    </cfRule>
  </conditionalFormatting>
  <conditionalFormatting sqref="E29:F29">
    <cfRule type="expression" dxfId="23" priority="25" stopIfTrue="1">
      <formula>$C$27&lt;&gt;0</formula>
    </cfRule>
    <cfRule type="expression" dxfId="22" priority="34" stopIfTrue="1">
      <formula>#REF!&gt;0</formula>
    </cfRule>
    <cfRule type="cellIs" dxfId="21" priority="130" stopIfTrue="1" operator="notBetween">
      <formula>$Z$29</formula>
      <formula>$U$29</formula>
    </cfRule>
    <cfRule type="cellIs" dxfId="20" priority="133" stopIfTrue="1" operator="between">
      <formula>$P$28</formula>
      <formula>$Q$28</formula>
    </cfRule>
    <cfRule type="cellIs" dxfId="19" priority="134" stopIfTrue="1" operator="between">
      <formula>$P$29</formula>
      <formula>$Q$29</formula>
    </cfRule>
    <cfRule type="cellIs" dxfId="18" priority="135" stopIfTrue="1" operator="equal">
      <formula>$P$24</formula>
    </cfRule>
    <cfRule type="cellIs" dxfId="17" priority="143" stopIfTrue="1" operator="equal">
      <formula>$P$25</formula>
    </cfRule>
    <cfRule type="cellIs" dxfId="16" priority="144" stopIfTrue="1" operator="equal">
      <formula>$P$26</formula>
    </cfRule>
  </conditionalFormatting>
  <conditionalFormatting sqref="E26:F26">
    <cfRule type="cellIs" dxfId="15" priority="379" stopIfTrue="1" operator="between">
      <formula>$P$28</formula>
      <formula>$Q$28</formula>
    </cfRule>
    <cfRule type="cellIs" dxfId="14" priority="380" stopIfTrue="1" operator="between">
      <formula>$P$29</formula>
      <formula>$Q$29</formula>
    </cfRule>
    <cfRule type="cellIs" dxfId="13" priority="381" stopIfTrue="1" operator="notEqual">
      <formula>$V$20</formula>
    </cfRule>
  </conditionalFormatting>
  <conditionalFormatting sqref="T28:T29">
    <cfRule type="cellIs" priority="24" stopIfTrue="1" operator="equal">
      <formula>0</formula>
    </cfRule>
  </conditionalFormatting>
  <conditionalFormatting sqref="Q24:U24 R25:S25 U29:W29 U28:Y28 T25:T27">
    <cfRule type="cellIs" priority="23" stopIfTrue="1" operator="equal">
      <formula>0</formula>
    </cfRule>
  </conditionalFormatting>
  <conditionalFormatting sqref="Q24 S24:S25 T24">
    <cfRule type="containsText" priority="22" stopIfTrue="1" operator="containsText" text="ERRO">
      <formula>NOT(ISERROR(SEARCH("ERRO",Q24)))</formula>
    </cfRule>
  </conditionalFormatting>
  <conditionalFormatting sqref="Q27:S28">
    <cfRule type="cellIs" priority="21" stopIfTrue="1" operator="equal">
      <formula>0</formula>
    </cfRule>
  </conditionalFormatting>
  <conditionalFormatting sqref="Q27 S28">
    <cfRule type="containsText" priority="20" stopIfTrue="1" operator="containsText" text="ERRO">
      <formula>NOT(ISERROR(SEARCH("ERRO",Q27)))</formula>
    </cfRule>
  </conditionalFormatting>
  <conditionalFormatting sqref="Q26:S27">
    <cfRule type="cellIs" priority="19" stopIfTrue="1" operator="equal">
      <formula>0</formula>
    </cfRule>
  </conditionalFormatting>
  <conditionalFormatting sqref="Q26:Q27 S26:S27">
    <cfRule type="containsText" priority="18" stopIfTrue="1" operator="containsText" text="ERRO">
      <formula>NOT(ISERROR(SEARCH("ERRO",Q26)))</formula>
    </cfRule>
  </conditionalFormatting>
  <conditionalFormatting sqref="T26:T27">
    <cfRule type="containsText" priority="17" stopIfTrue="1" operator="containsText" text="ERRO">
      <formula>NOT(ISERROR(SEARCH("ERRO",T26)))</formula>
    </cfRule>
  </conditionalFormatting>
  <conditionalFormatting sqref="C28:D28">
    <cfRule type="expression" dxfId="12" priority="10" stopIfTrue="1">
      <formula>$E$29&gt;0</formula>
    </cfRule>
    <cfRule type="expression" dxfId="11" priority="13" stopIfTrue="1">
      <formula>$C$27&gt;0</formula>
    </cfRule>
    <cfRule type="expression" dxfId="10" priority="14" stopIfTrue="1">
      <formula>$C$26&gt;0</formula>
    </cfRule>
    <cfRule type="expression" dxfId="9" priority="15" stopIfTrue="1">
      <formula>$E$25&gt;0</formula>
    </cfRule>
    <cfRule type="expression" dxfId="8" priority="16" stopIfTrue="1">
      <formula>$C$24&gt;0</formula>
    </cfRule>
  </conditionalFormatting>
  <conditionalFormatting sqref="C26:D26">
    <cfRule type="expression" dxfId="7" priority="8" stopIfTrue="1">
      <formula>$E$29&gt;0</formula>
    </cfRule>
    <cfRule type="expression" dxfId="6" priority="12" stopIfTrue="1">
      <formula>$C$28&gt;0</formula>
    </cfRule>
  </conditionalFormatting>
  <conditionalFormatting sqref="C27">
    <cfRule type="cellIs" dxfId="5" priority="5" stopIfTrue="1" operator="between">
      <formula>$P$28</formula>
      <formula>$Q$28</formula>
    </cfRule>
    <cfRule type="cellIs" dxfId="4" priority="6" stopIfTrue="1" operator="between">
      <formula>$P$29</formula>
      <formula>$Q$29</formula>
    </cfRule>
    <cfRule type="cellIs" dxfId="3" priority="7" stopIfTrue="1" operator="notEqual">
      <formula>$V$20</formula>
    </cfRule>
  </conditionalFormatting>
  <conditionalFormatting sqref="C27:D27">
    <cfRule type="expression" priority="3" stopIfTrue="1">
      <formula>$C$27&lt;&gt;0</formula>
    </cfRule>
    <cfRule type="expression" dxfId="2" priority="4" stopIfTrue="1">
      <formula>$C$27&gt;0</formula>
    </cfRule>
  </conditionalFormatting>
  <conditionalFormatting sqref="E27:F27">
    <cfRule type="cellIs" dxfId="1" priority="1" stopIfTrue="1" operator="between">
      <formula>$P$28</formula>
      <formula>$Q$28</formula>
    </cfRule>
    <cfRule type="cellIs" dxfId="0" priority="2" stopIfTrue="1" operator="between">
      <formula>$P$29</formula>
      <formula>$Q$29</formula>
    </cfRule>
  </conditionalFormatting>
  <dataValidations count="7">
    <dataValidation type="textLength" errorStyle="warning" operator="equal" allowBlank="1" showInputMessage="1" showErrorMessage="1" error="Verifique se o número de registo está correcto  " sqref="B41:B46 D6" xr:uid="{00000000-0002-0000-0000-000000000000}">
      <formula1>7</formula1>
    </dataValidation>
    <dataValidation errorStyle="warning" allowBlank="1" showInputMessage="1" showErrorMessage="1" sqref="C28" xr:uid="{00000000-0002-0000-0000-000001000000}"/>
    <dataValidation type="list" allowBlank="1" showInputMessage="1" showErrorMessage="1" sqref="K36" xr:uid="{00000000-0002-0000-0000-000002000000}">
      <formula1>#REF!</formula1>
    </dataValidation>
    <dataValidation type="list" allowBlank="1" showInputMessage="1" showErrorMessage="1" sqref="N10" xr:uid="{00000000-0002-0000-0000-000005000000}">
      <formula1>$E$99:$E$137</formula1>
    </dataValidation>
    <dataValidation type="list" allowBlank="1" showInputMessage="1" showErrorMessage="1" sqref="C35" xr:uid="{00000000-0002-0000-0000-000006000000}">
      <formula1>$O$40:$O$44</formula1>
    </dataValidation>
    <dataValidation type="list" allowBlank="1" showInputMessage="1" showErrorMessage="1" sqref="O18 O20" xr:uid="{00000000-0002-0000-0000-000008000000}">
      <formula1>$V$13:$V$17</formula1>
    </dataValidation>
    <dataValidation type="list" allowBlank="1" showInputMessage="1" showErrorMessage="1" sqref="O15:P15" xr:uid="{00000000-0002-0000-0000-000009000000}">
      <formula1>$W$13:$W$16</formula1>
    </dataValidation>
  </dataValidations>
  <printOptions horizontalCentered="1" verticalCentered="1"/>
  <pageMargins left="0.19685039370078741" right="3.937007874015748E-2" top="0.19685039370078741" bottom="0.19685039370078741" header="0.19685039370078741" footer="0.19685039370078741"/>
  <pageSetup paperSize="9" scale="43" orientation="portrait" r:id="rId1"/>
  <headerFooter scaleWithDoc="0">
    <oddHeader xml:space="preserve">&amp;L
  &amp;G&amp;C
&amp;R
</oddHeader>
    <oddFooter>&amp;C&amp;7INFARMED - Autoridade Nacional do Medicamento e Produtos de Saúde, I.P.
Parque de Saúde de Lisboa - Av. do Brasil, 53 * 1749-004 Lisboa * Tel.: +351 217 987 100 *  Fax: +351 217 987 316  * Website: www.infarmed.pt * E-mail: infarmed@infarmed.pt</oddFooter>
  </headerFooter>
  <ignoredErrors>
    <ignoredError sqref="B36 G40:H40" numberStoredAsText="1"/>
    <ignoredError sqref="R35" evalError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Form_NGen</vt:lpstr>
      <vt:lpstr>Form_NGen!Área_de_Impressão</vt:lpstr>
    </vt:vector>
  </TitlesOfParts>
  <Company>Infarmed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Infarmed</dc:creator>
  <cp:lastModifiedBy>Equipa Preços</cp:lastModifiedBy>
  <cp:lastPrinted>2024-12-03T16:04:48Z</cp:lastPrinted>
  <dcterms:created xsi:type="dcterms:W3CDTF">2008-07-23T17:00:16Z</dcterms:created>
  <dcterms:modified xsi:type="dcterms:W3CDTF">2026-01-05T20:37:48Z</dcterms:modified>
</cp:coreProperties>
</file>