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7" yWindow="32767" windowWidth="19200" windowHeight="6350" tabRatio="859" activeTab="0"/>
  </bookViews>
  <sheets>
    <sheet name="2005_2022" sheetId="1" r:id="rId1"/>
  </sheets>
  <definedNames/>
  <calcPr fullCalcOnLoad="1"/>
</workbook>
</file>

<file path=xl/sharedStrings.xml><?xml version="1.0" encoding="utf-8"?>
<sst xmlns="http://schemas.openxmlformats.org/spreadsheetml/2006/main" count="127" uniqueCount="60">
  <si>
    <t>Pedido de Autorização de Ensaio Clínico (PAEC)</t>
  </si>
  <si>
    <t>Nº de submetidos</t>
  </si>
  <si>
    <t xml:space="preserve">Nº de autorizados </t>
  </si>
  <si>
    <t>Pedidos de Alteração Substancial (PAS)</t>
  </si>
  <si>
    <t>Fase I</t>
  </si>
  <si>
    <t>Fase II</t>
  </si>
  <si>
    <t>Fase III</t>
  </si>
  <si>
    <t>Fase IV</t>
  </si>
  <si>
    <t>Indústria Farmacêutica (comercial)</t>
  </si>
  <si>
    <t>Académico (não comercial)</t>
  </si>
  <si>
    <t>Quimica</t>
  </si>
  <si>
    <t>Biológica / Biotecnológica</t>
  </si>
  <si>
    <t>Quimica &amp; Biológica / Biotecnológica</t>
  </si>
  <si>
    <t>PAS % no prazo</t>
  </si>
  <si>
    <t>Fases de Desenvolvimento Clínico</t>
  </si>
  <si>
    <t>Estatísticas da Unidade de Ensaios Clínicos Infarmed - Evolução anual</t>
  </si>
  <si>
    <t>ND</t>
  </si>
  <si>
    <t>Tipo de Promotor</t>
  </si>
  <si>
    <t>Classificação ATC do(s) Medicamento(s) Experimental(ais)</t>
  </si>
  <si>
    <t xml:space="preserve">Nº de indeferidos </t>
  </si>
  <si>
    <t xml:space="preserve">Nº de não autorizados </t>
  </si>
  <si>
    <t>Medicamento de Terapia Avançada</t>
  </si>
  <si>
    <t>Tipo de Medicamento(s) Experimental(ais) de Teste</t>
  </si>
  <si>
    <t>-</t>
  </si>
  <si>
    <t>Tempo Médio de Decisão (Dias de calendário)</t>
  </si>
  <si>
    <t>Tempo Médio de Decisão (Dias úteis)</t>
  </si>
  <si>
    <t>PAEC % no prazo</t>
  </si>
  <si>
    <t>Total (nº submetidos)</t>
  </si>
  <si>
    <t>Tempo médio de resposta (Dias de calendário)</t>
  </si>
  <si>
    <t>Tempo médio de resposta (Dias úteis)</t>
  </si>
  <si>
    <r>
      <t xml:space="preserve">Sistema Musculo Esquelético </t>
    </r>
    <r>
      <rPr>
        <b/>
        <sz val="9"/>
        <rFont val="Calibri"/>
        <family val="2"/>
      </rPr>
      <t>(M)</t>
    </r>
  </si>
  <si>
    <r>
      <t>Gastrointestinal e Metabolico</t>
    </r>
    <r>
      <rPr>
        <b/>
        <sz val="9"/>
        <rFont val="Calibri"/>
        <family val="2"/>
      </rPr>
      <t xml:space="preserve"> (A)</t>
    </r>
  </si>
  <si>
    <r>
      <t xml:space="preserve">Sistema Respiratório </t>
    </r>
    <r>
      <rPr>
        <b/>
        <sz val="9"/>
        <rFont val="Calibri"/>
        <family val="2"/>
      </rPr>
      <t>(R)</t>
    </r>
  </si>
  <si>
    <r>
      <t xml:space="preserve">Sangue e Hematopoiéticos </t>
    </r>
    <r>
      <rPr>
        <b/>
        <sz val="9"/>
        <rFont val="Calibri"/>
        <family val="2"/>
      </rPr>
      <t>(B)</t>
    </r>
  </si>
  <si>
    <r>
      <t>Orgão dos Sentidos</t>
    </r>
    <r>
      <rPr>
        <b/>
        <sz val="9"/>
        <rFont val="Calibri"/>
        <family val="2"/>
      </rPr>
      <t xml:space="preserve"> (S)</t>
    </r>
  </si>
  <si>
    <r>
      <t xml:space="preserve">Sistema Cardio-Vascular </t>
    </r>
    <r>
      <rPr>
        <b/>
        <sz val="9"/>
        <rFont val="Calibri"/>
        <family val="2"/>
      </rPr>
      <t>(C)</t>
    </r>
  </si>
  <si>
    <r>
      <t xml:space="preserve">Sistema Nervoso Central </t>
    </r>
    <r>
      <rPr>
        <b/>
        <sz val="9"/>
        <rFont val="Calibri"/>
        <family val="2"/>
      </rPr>
      <t>(N)</t>
    </r>
  </si>
  <si>
    <r>
      <t xml:space="preserve">Anti-Infecciosos </t>
    </r>
    <r>
      <rPr>
        <b/>
        <sz val="9"/>
        <rFont val="Calibri"/>
        <family val="2"/>
      </rPr>
      <t>(J)</t>
    </r>
  </si>
  <si>
    <r>
      <t xml:space="preserve">Antineoplásicos e Imunomoduladores </t>
    </r>
    <r>
      <rPr>
        <b/>
        <sz val="9"/>
        <rFont val="Calibri"/>
        <family val="2"/>
      </rPr>
      <t>(L)</t>
    </r>
  </si>
  <si>
    <t>\</t>
  </si>
  <si>
    <r>
      <t xml:space="preserve">* Sistema Endócrino </t>
    </r>
    <r>
      <rPr>
        <b/>
        <sz val="8"/>
        <color indexed="23"/>
        <rFont val="Calibri"/>
        <family val="2"/>
      </rPr>
      <t>(H)</t>
    </r>
  </si>
  <si>
    <r>
      <t xml:space="preserve">* Sistema Genito-Urinário e Hormonas Sexuais </t>
    </r>
    <r>
      <rPr>
        <b/>
        <sz val="8"/>
        <color indexed="23"/>
        <rFont val="Calibri"/>
        <family val="2"/>
      </rPr>
      <t>(G)</t>
    </r>
  </si>
  <si>
    <r>
      <t xml:space="preserve">* Dermatológicos </t>
    </r>
    <r>
      <rPr>
        <b/>
        <sz val="8"/>
        <color indexed="23"/>
        <rFont val="Calibri"/>
        <family val="2"/>
      </rPr>
      <t>(D)</t>
    </r>
  </si>
  <si>
    <r>
      <t>* Vários</t>
    </r>
    <r>
      <rPr>
        <b/>
        <sz val="8"/>
        <color indexed="23"/>
        <rFont val="Calibri"/>
        <family val="2"/>
      </rPr>
      <t xml:space="preserve"> (V)</t>
    </r>
  </si>
  <si>
    <t xml:space="preserve">2015
</t>
  </si>
  <si>
    <t>1º Trimestre 2016</t>
  </si>
  <si>
    <t>Restantes ATC *</t>
  </si>
  <si>
    <t>Pedido de Autorização de Ensaio Clínico (PAEC) - BD/BE</t>
  </si>
  <si>
    <r>
      <t xml:space="preserve">*Antiparasitários, Inseticidas e Repelentes </t>
    </r>
    <r>
      <rPr>
        <b/>
        <sz val="8"/>
        <color indexed="23"/>
        <rFont val="Calibri"/>
        <family val="2"/>
      </rPr>
      <t>(P)</t>
    </r>
  </si>
  <si>
    <t>2S 2005</t>
  </si>
  <si>
    <t>(ao abrigo da Diretiva nº 2001/20/CE, de 4 de abril)</t>
  </si>
  <si>
    <t>2022 *</t>
  </si>
  <si>
    <t xml:space="preserve">* Inclui o número de ensaios clínicos submetidos ao abrigo do Regulamento Europeu n.º 536/2014 de 16 de abril (Fase I - 13; Fase II - 8; Fase III - 25; Fase IV - 2). </t>
  </si>
  <si>
    <t xml:space="preserve">* Inclui o número de ensaios clínicos submetidos ao abrigo do Regulamento Europeu n.º 536/2014 de 16 de abril (L - 11; J - 6; N - 8; C - 6; S - 1; B - 2; A - 3; M - 1; R - 4; H - 0; G - 2; D - 4; V - 0; P - 0). </t>
  </si>
  <si>
    <t xml:space="preserve">* Inclui o número de ensaios clínicos submetidos ao abrigo do Regulamento Europeu n.º 536/2014 de 16 de abril (Química - 33; Química &amp; Biológica / Biotecnológica - 2; Biológica / Biotecnológica - 13; Medicamento de Terapia Avançada - 0). </t>
  </si>
  <si>
    <t xml:space="preserve">* Inclui o número de ensaios clínicos submetidos ao abrigo do Regulamento Europeu n.º 536/2014 de 16 de abril (Indústria Farmacêutica (comercial) - 40; Académico (não comercial) - 8). </t>
  </si>
  <si>
    <t>Data de atualização: 16/02/2023</t>
  </si>
  <si>
    <t xml:space="preserve">* Inclui o número de ensaios clínicos submetidos ao abrigo do Regulamento Europeu n.º 536/2014 de 16 de abril (48 submetidos, 15 autorizados e 2 indeferidos). Todos os processos com conclusão da avaliação pelo Infarmed – Parte I, e todos os processos Autorizados, foram finalizados dentro do prazo estabelecido pelo Regulamento. </t>
  </si>
  <si>
    <t xml:space="preserve">* Inclui o número de ensaios clínicos submetidos ao abrigo do Regulamento Europeu n.º 536/2014 de 16 de abril (8 submetidos e 2 autorizados). Todos os processos com conclusão da avaliação pelo Infarmed – Parte I, e todos os processos autorizados, foram finalizados dentro do prazo estabelecido pelo Regulamento. </t>
  </si>
  <si>
    <t xml:space="preserve">* inclui o número de pedidos de alteração substancial submetidos ao abrigo do Regulamento Europeu n.º 536/2014 de 16 de abril (4 pedidos de alteração substancial submetidos e 2 autorizados). Todos os processos com conclusão da avaliação pelo Infarmed – Parte I, e todos os processos autorizados, foram finalizados dentro do prazo estabelecido pelo Regulamento.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</si>
</sst>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_ ;\-0\ 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&quot;Ativado&quot;;&quot;Ativado&quot;;&quot;Desativado&quot;"/>
    <numFmt numFmtId="171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Calibri"/>
      <family val="2"/>
    </font>
    <font>
      <b/>
      <sz val="8"/>
      <color indexed="23"/>
      <name val="Calibri"/>
      <family val="2"/>
    </font>
    <font>
      <sz val="1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color indexed="23"/>
      <name val="Calibri"/>
      <family val="2"/>
    </font>
    <font>
      <sz val="10"/>
      <color indexed="9"/>
      <name val="Arial"/>
      <family val="2"/>
    </font>
    <font>
      <sz val="14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9.5"/>
      <color indexed="63"/>
      <name val="Calibri"/>
      <family val="0"/>
    </font>
    <font>
      <sz val="9"/>
      <color indexed="63"/>
      <name val="Calibri"/>
      <family val="0"/>
    </font>
    <font>
      <sz val="6"/>
      <color indexed="63"/>
      <name val="Calibri"/>
      <family val="0"/>
    </font>
    <font>
      <sz val="4.8"/>
      <color indexed="63"/>
      <name val="Calibri"/>
      <family val="0"/>
    </font>
    <font>
      <sz val="12"/>
      <color indexed="8"/>
      <name val="Arial"/>
      <family val="0"/>
    </font>
    <font>
      <sz val="8"/>
      <color indexed="9"/>
      <name val="Calibri"/>
      <family val="0"/>
    </font>
    <font>
      <sz val="8"/>
      <color indexed="8"/>
      <name val="Calibri"/>
      <family val="0"/>
    </font>
    <font>
      <b/>
      <sz val="9.5"/>
      <color indexed="8"/>
      <name val="Calibri"/>
      <family val="0"/>
    </font>
    <font>
      <sz val="9"/>
      <color indexed="8"/>
      <name val="Calibri"/>
      <family val="0"/>
    </font>
    <font>
      <sz val="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Calibri"/>
      <family val="2"/>
    </font>
    <font>
      <b/>
      <sz val="10"/>
      <color indexed="63"/>
      <name val="Calibri"/>
      <family val="0"/>
    </font>
    <font>
      <b/>
      <sz val="14"/>
      <color indexed="63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4" applyNumberFormat="0" applyAlignment="0" applyProtection="0"/>
    <xf numFmtId="0" fontId="54" fillId="0" borderId="5" applyNumberFormat="0" applyFill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9" fillId="20" borderId="7" applyNumberFormat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43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7" fillId="33" borderId="0" xfId="0" applyFont="1" applyFill="1" applyAlignment="1">
      <alignment/>
    </xf>
    <xf numFmtId="0" fontId="8" fillId="34" borderId="11" xfId="0" applyFont="1" applyFill="1" applyBorder="1" applyAlignment="1">
      <alignment horizontal="left"/>
    </xf>
    <xf numFmtId="0" fontId="8" fillId="35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8" fillId="36" borderId="18" xfId="0" applyFont="1" applyFill="1" applyBorder="1" applyAlignment="1">
      <alignment wrapText="1"/>
    </xf>
    <xf numFmtId="0" fontId="8" fillId="34" borderId="18" xfId="0" applyFont="1" applyFill="1" applyBorder="1" applyAlignment="1">
      <alignment horizontal="left" wrapText="1"/>
    </xf>
    <xf numFmtId="0" fontId="8" fillId="35" borderId="2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13" xfId="0" applyNumberFormat="1" applyFont="1" applyFill="1" applyBorder="1" applyAlignment="1">
      <alignment horizontal="left"/>
    </xf>
    <xf numFmtId="0" fontId="8" fillId="34" borderId="1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8" fillId="36" borderId="18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/>
    </xf>
    <xf numFmtId="0" fontId="9" fillId="0" borderId="22" xfId="0" applyFont="1" applyBorder="1" applyAlignment="1">
      <alignment/>
    </xf>
    <xf numFmtId="9" fontId="9" fillId="0" borderId="16" xfId="0" applyNumberFormat="1" applyFont="1" applyFill="1" applyBorder="1" applyAlignment="1">
      <alignment horizontal="center"/>
    </xf>
    <xf numFmtId="9" fontId="9" fillId="0" borderId="17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8" fillId="36" borderId="18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2" fillId="33" borderId="0" xfId="0" applyFont="1" applyFill="1" applyAlignment="1">
      <alignment/>
    </xf>
    <xf numFmtId="0" fontId="8" fillId="35" borderId="18" xfId="0" applyFont="1" applyFill="1" applyBorder="1" applyAlignment="1">
      <alignment horizontal="center" wrapText="1"/>
    </xf>
    <xf numFmtId="0" fontId="8" fillId="36" borderId="18" xfId="0" applyFont="1" applyFill="1" applyBorder="1" applyAlignment="1">
      <alignment horizontal="center" wrapText="1"/>
    </xf>
    <xf numFmtId="0" fontId="12" fillId="37" borderId="0" xfId="0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8" fillId="38" borderId="18" xfId="0" applyNumberFormat="1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wrapText="1"/>
    </xf>
    <xf numFmtId="0" fontId="9" fillId="0" borderId="16" xfId="0" applyFont="1" applyBorder="1" applyAlignment="1">
      <alignment/>
    </xf>
    <xf numFmtId="0" fontId="13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38" borderId="18" xfId="0" applyFont="1" applyFill="1" applyBorder="1" applyAlignment="1">
      <alignment wrapText="1"/>
    </xf>
    <xf numFmtId="0" fontId="8" fillId="38" borderId="16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/>
    </xf>
    <xf numFmtId="0" fontId="6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Fases de Desenvolvimento Clínico</a:t>
            </a:r>
          </a:p>
        </c:rich>
      </c:tx>
      <c:layout>
        <c:manualLayout>
          <c:xMode val="factor"/>
          <c:yMode val="factor"/>
          <c:x val="0.03"/>
          <c:y val="-0.005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12025"/>
          <c:w val="0.927"/>
          <c:h val="0.8575"/>
        </c:manualLayout>
      </c:layout>
      <c:bar3DChart>
        <c:barDir val="col"/>
        <c:grouping val="percentStacked"/>
        <c:varyColors val="0"/>
        <c:ser>
          <c:idx val="3"/>
          <c:order val="0"/>
          <c:tx>
            <c:strRef>
              <c:f>'2005_2022'!$A$78</c:f>
              <c:strCache>
                <c:ptCount val="1"/>
                <c:pt idx="0">
                  <c:v>Fase IV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'2005_2022'!$B$74:$S$74</c:f>
              <c:strCache/>
            </c:strRef>
          </c:cat>
          <c:val>
            <c:numRef>
              <c:f>'2005_2022'!$B$78:$S$78</c:f>
              <c:numCache/>
            </c:numRef>
          </c:val>
          <c:shape val="box"/>
        </c:ser>
        <c:ser>
          <c:idx val="2"/>
          <c:order val="1"/>
          <c:tx>
            <c:strRef>
              <c:f>'2005_2022'!$A$77</c:f>
              <c:strCache>
                <c:ptCount val="1"/>
                <c:pt idx="0">
                  <c:v>Fase III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'2005_2022'!$B$74:$S$74</c:f>
              <c:strCache/>
            </c:strRef>
          </c:cat>
          <c:val>
            <c:numRef>
              <c:f>'2005_2022'!$B$77:$S$77</c:f>
              <c:numCache/>
            </c:numRef>
          </c:val>
          <c:shape val="box"/>
        </c:ser>
        <c:ser>
          <c:idx val="1"/>
          <c:order val="2"/>
          <c:tx>
            <c:strRef>
              <c:f>'2005_2022'!$A$76</c:f>
              <c:strCache>
                <c:ptCount val="1"/>
                <c:pt idx="0">
                  <c:v>Fase II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'2005_2022'!$B$74:$S$74</c:f>
              <c:strCache/>
            </c:strRef>
          </c:cat>
          <c:val>
            <c:numRef>
              <c:f>'2005_2022'!$B$76:$S$76</c:f>
              <c:numCache/>
            </c:numRef>
          </c:val>
          <c:shape val="box"/>
        </c:ser>
        <c:ser>
          <c:idx val="0"/>
          <c:order val="3"/>
          <c:tx>
            <c:strRef>
              <c:f>'2005_2022'!$A$75</c:f>
              <c:strCache>
                <c:ptCount val="1"/>
                <c:pt idx="0">
                  <c:v>Fase I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'2005_2022'!$B$74:$S$74</c:f>
              <c:strCache/>
            </c:strRef>
          </c:cat>
          <c:val>
            <c:numRef>
              <c:f>'2005_2022'!$B$75:$S$75</c:f>
              <c:numCache/>
            </c:numRef>
          </c:val>
          <c:shape val="box"/>
        </c:ser>
        <c:overlap val="100"/>
        <c:shape val="box"/>
        <c:axId val="47643778"/>
        <c:axId val="26140819"/>
      </c:bar3DChart>
      <c:catAx>
        <c:axId val="4764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26140819"/>
        <c:crosses val="autoZero"/>
        <c:auto val="1"/>
        <c:lblOffset val="100"/>
        <c:tickLblSkip val="1"/>
        <c:noMultiLvlLbl val="0"/>
      </c:catAx>
      <c:valAx>
        <c:axId val="26140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% de Pedidos de Autorização de Ensaio Clínico submetidos</a:t>
                </a:r>
              </a:p>
            </c:rich>
          </c:tx>
          <c:layout>
            <c:manualLayout>
              <c:xMode val="factor"/>
              <c:yMode val="factor"/>
              <c:x val="-0.059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643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25"/>
          <c:y val="0.38275"/>
          <c:w val="0.05"/>
          <c:h val="0.2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C0C0C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Pedidos de Alteração Substancial (PAS)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83"/>
          <c:w val="0.92675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'2005_2022'!$A$245</c:f>
              <c:strCache>
                <c:ptCount val="1"/>
                <c:pt idx="0">
                  <c:v>Nº de submetidos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'2005_2022'!$B$244:$S$244</c:f>
              <c:strCache/>
            </c:strRef>
          </c:cat>
          <c:val>
            <c:numRef>
              <c:f>'2005_2022'!$B$245:$S$245</c:f>
              <c:numCache/>
            </c:numRef>
          </c:val>
        </c:ser>
        <c:ser>
          <c:idx val="1"/>
          <c:order val="1"/>
          <c:tx>
            <c:strRef>
              <c:f>'2005_2022'!$A$246</c:f>
              <c:strCache>
                <c:ptCount val="1"/>
                <c:pt idx="0">
                  <c:v>Nº de autorizados 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'2005_2022'!$B$244:$S$244</c:f>
              <c:strCache/>
            </c:strRef>
          </c:cat>
          <c:val>
            <c:numRef>
              <c:f>'2005_2022'!$B$246:$S$246</c:f>
              <c:numCache/>
            </c:numRef>
          </c:val>
        </c:ser>
        <c:ser>
          <c:idx val="2"/>
          <c:order val="2"/>
          <c:tx>
            <c:strRef>
              <c:f>'2005_2022'!$A$247</c:f>
              <c:strCache>
                <c:ptCount val="1"/>
                <c:pt idx="0">
                  <c:v>Nº de não autorizados 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'2005_2022'!$B$244:$S$244</c:f>
              <c:strCache/>
            </c:strRef>
          </c:cat>
          <c:val>
            <c:numRef>
              <c:f>'2005_2022'!$B$247:$S$247</c:f>
              <c:numCache/>
            </c:numRef>
          </c:val>
        </c:ser>
        <c:axId val="33940780"/>
        <c:axId val="37031565"/>
      </c:barChart>
      <c:lineChart>
        <c:grouping val="standard"/>
        <c:varyColors val="0"/>
        <c:ser>
          <c:idx val="3"/>
          <c:order val="3"/>
          <c:tx>
            <c:strRef>
              <c:f>'2005_2022'!$A$248</c:f>
              <c:strCache>
                <c:ptCount val="1"/>
                <c:pt idx="0">
                  <c:v>Tempo médio de resposta (Dias de calendário)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'2005_2022'!$B$244:$S$244</c:f>
              <c:strCache/>
            </c:strRef>
          </c:cat>
          <c:val>
            <c:numRef>
              <c:f>'2005_2022'!$B$248:$S$248</c:f>
              <c:numCache/>
            </c:numRef>
          </c:val>
          <c:smooth val="0"/>
        </c:ser>
        <c:axId val="64848630"/>
        <c:axId val="46766759"/>
      </c:lineChart>
      <c:catAx>
        <c:axId val="33940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37031565"/>
        <c:crosses val="autoZero"/>
        <c:auto val="1"/>
        <c:lblOffset val="100"/>
        <c:tickLblSkip val="1"/>
        <c:noMultiLvlLbl val="0"/>
      </c:catAx>
      <c:valAx>
        <c:axId val="37031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N.º de Pedidos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940780"/>
        <c:crossesAt val="1"/>
        <c:crossBetween val="between"/>
        <c:dispUnits/>
      </c:valAx>
      <c:catAx>
        <c:axId val="64848630"/>
        <c:scaling>
          <c:orientation val="minMax"/>
        </c:scaling>
        <c:axPos val="b"/>
        <c:delete val="1"/>
        <c:majorTickMark val="out"/>
        <c:minorTickMark val="none"/>
        <c:tickLblPos val="nextTo"/>
        <c:crossAx val="46766759"/>
        <c:crosses val="autoZero"/>
        <c:auto val="1"/>
        <c:lblOffset val="100"/>
        <c:tickLblSkip val="1"/>
        <c:noMultiLvlLbl val="0"/>
      </c:catAx>
      <c:valAx>
        <c:axId val="4676675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Dias de Calendário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8486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35"/>
          <c:y val="0.943"/>
          <c:w val="0.6642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Tipo de Medicamento(s) Experimental(ais) de Teste</a:t>
            </a:r>
          </a:p>
        </c:rich>
      </c:tx>
      <c:layout>
        <c:manualLayout>
          <c:xMode val="factor"/>
          <c:yMode val="factor"/>
          <c:x val="-0.075"/>
          <c:y val="-0.012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995"/>
          <c:w val="0.89275"/>
          <c:h val="0.877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'2005_2022'!$A$169</c:f>
              <c:strCache>
                <c:ptCount val="1"/>
                <c:pt idx="0">
                  <c:v>Quimica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'2005_2022'!$B$168:$S$168</c:f>
              <c:strCache/>
            </c:strRef>
          </c:cat>
          <c:val>
            <c:numRef>
              <c:f>'2005_2022'!$B$169:$S$169</c:f>
              <c:numCache/>
            </c:numRef>
          </c:val>
          <c:shape val="box"/>
        </c:ser>
        <c:ser>
          <c:idx val="1"/>
          <c:order val="1"/>
          <c:tx>
            <c:strRef>
              <c:f>'2005_2022'!$A$170</c:f>
              <c:strCache>
                <c:ptCount val="1"/>
                <c:pt idx="0">
                  <c:v>Quimica &amp; Biológica / Biotecnológica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'2005_2022'!$B$168:$S$168</c:f>
              <c:strCache/>
            </c:strRef>
          </c:cat>
          <c:val>
            <c:numRef>
              <c:f>'2005_2022'!$B$170:$S$170</c:f>
              <c:numCache/>
            </c:numRef>
          </c:val>
          <c:shape val="box"/>
        </c:ser>
        <c:ser>
          <c:idx val="2"/>
          <c:order val="2"/>
          <c:tx>
            <c:strRef>
              <c:f>'2005_2022'!$A$171</c:f>
              <c:strCache>
                <c:ptCount val="1"/>
                <c:pt idx="0">
                  <c:v>Biológica / Biotecnológica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'2005_2022'!$B$168:$S$168</c:f>
              <c:strCache/>
            </c:strRef>
          </c:cat>
          <c:val>
            <c:numRef>
              <c:f>'2005_2022'!$B$171:$S$171</c:f>
              <c:numCache/>
            </c:numRef>
          </c:val>
          <c:shape val="box"/>
        </c:ser>
        <c:ser>
          <c:idx val="3"/>
          <c:order val="3"/>
          <c:tx>
            <c:strRef>
              <c:f>'2005_2022'!$A$172</c:f>
              <c:strCache>
                <c:ptCount val="1"/>
                <c:pt idx="0">
                  <c:v>Medicamento de Terapia Avançada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'2005_2022'!$B$168:$S$168</c:f>
              <c:strCache/>
            </c:strRef>
          </c:cat>
          <c:val>
            <c:numRef>
              <c:f>'2005_2022'!$B$172:$S$172</c:f>
              <c:numCache/>
            </c:numRef>
          </c:val>
          <c:shape val="box"/>
        </c:ser>
        <c:overlap val="100"/>
        <c:shape val="box"/>
        <c:axId val="18247648"/>
        <c:axId val="30011105"/>
      </c:bar3DChart>
      <c:catAx>
        <c:axId val="1824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30011105"/>
        <c:crosses val="autoZero"/>
        <c:auto val="1"/>
        <c:lblOffset val="100"/>
        <c:tickLblSkip val="1"/>
        <c:noMultiLvlLbl val="0"/>
      </c:catAx>
      <c:valAx>
        <c:axId val="30011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% de Pedidos de Autorização de Ensaio Clínico submetidos</a:t>
                </a:r>
              </a:p>
            </c:rich>
          </c:tx>
          <c:layout>
            <c:manualLayout>
              <c:xMode val="factor"/>
              <c:yMode val="factor"/>
              <c:x val="-0.112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247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25"/>
          <c:y val="0.34325"/>
          <c:w val="0.1485"/>
          <c:h val="0.3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969696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Pedidos de Autorização de Ensaio Clínico (PAEC)</a:t>
            </a:r>
          </a:p>
        </c:rich>
      </c:tx>
      <c:layout>
        <c:manualLayout>
          <c:xMode val="factor"/>
          <c:yMode val="factor"/>
          <c:x val="-0.000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9825"/>
          <c:w val="0.931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'2005_2022'!$A$6</c:f>
              <c:strCache>
                <c:ptCount val="1"/>
                <c:pt idx="0">
                  <c:v>Nº de submetidos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'2005_2022'!$B$5:$S$5</c:f>
              <c:strCache/>
            </c:strRef>
          </c:cat>
          <c:val>
            <c:numRef>
              <c:f>'2005_2022'!$B$6:$S$6</c:f>
              <c:numCache/>
            </c:numRef>
          </c:val>
        </c:ser>
        <c:ser>
          <c:idx val="1"/>
          <c:order val="1"/>
          <c:tx>
            <c:strRef>
              <c:f>'2005_2022'!$A$7</c:f>
              <c:strCache>
                <c:ptCount val="1"/>
                <c:pt idx="0">
                  <c:v>Nº de autorizados 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'2005_2022'!$B$5:$S$5</c:f>
              <c:strCache/>
            </c:strRef>
          </c:cat>
          <c:val>
            <c:numRef>
              <c:f>'2005_2022'!$B$7:$S$7</c:f>
              <c:numCache/>
            </c:numRef>
          </c:val>
        </c:ser>
        <c:ser>
          <c:idx val="2"/>
          <c:order val="2"/>
          <c:tx>
            <c:strRef>
              <c:f>'2005_2022'!$A$8</c:f>
              <c:strCache>
                <c:ptCount val="1"/>
                <c:pt idx="0">
                  <c:v>Nº de indeferidos 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'2005_2022'!$B$5:$S$5</c:f>
              <c:strCache/>
            </c:strRef>
          </c:cat>
          <c:val>
            <c:numRef>
              <c:f>'2005_2022'!$B$8:$S$8</c:f>
              <c:numCache/>
            </c:numRef>
          </c:val>
        </c:ser>
        <c:axId val="1664490"/>
        <c:axId val="14980411"/>
      </c:barChart>
      <c:lineChart>
        <c:grouping val="standard"/>
        <c:varyColors val="0"/>
        <c:ser>
          <c:idx val="3"/>
          <c:order val="3"/>
          <c:tx>
            <c:strRef>
              <c:f>'2005_2022'!$A$9</c:f>
              <c:strCache>
                <c:ptCount val="1"/>
                <c:pt idx="0">
                  <c:v>Tempo Médio de Decisão (Dias de calendário)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'2005_2022'!$B$5:$S$5</c:f>
              <c:strCache/>
            </c:strRef>
          </c:cat>
          <c:val>
            <c:numRef>
              <c:f>'2005_2022'!$B$9:$S$9</c:f>
              <c:numCache/>
            </c:numRef>
          </c:val>
          <c:smooth val="0"/>
        </c:ser>
        <c:axId val="605972"/>
        <c:axId val="5453749"/>
      </c:lineChart>
      <c:catAx>
        <c:axId val="1664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14980411"/>
        <c:crosses val="autoZero"/>
        <c:auto val="1"/>
        <c:lblOffset val="100"/>
        <c:tickLblSkip val="1"/>
        <c:noMultiLvlLbl val="0"/>
      </c:catAx>
      <c:valAx>
        <c:axId val="1498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N.º de Pedidos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64490"/>
        <c:crossesAt val="1"/>
        <c:crossBetween val="between"/>
        <c:dispUnits/>
      </c:valAx>
      <c:catAx>
        <c:axId val="605972"/>
        <c:scaling>
          <c:orientation val="minMax"/>
        </c:scaling>
        <c:axPos val="b"/>
        <c:delete val="1"/>
        <c:majorTickMark val="out"/>
        <c:minorTickMark val="none"/>
        <c:tickLblPos val="nextTo"/>
        <c:crossAx val="5453749"/>
        <c:crosses val="autoZero"/>
        <c:auto val="1"/>
        <c:lblOffset val="100"/>
        <c:tickLblSkip val="1"/>
        <c:noMultiLvlLbl val="0"/>
      </c:catAx>
      <c:valAx>
        <c:axId val="545374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Dias de Calendário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59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94175"/>
          <c:w val="0.666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Tipo de Promotor</a:t>
            </a:r>
          </a:p>
        </c:rich>
      </c:tx>
      <c:layout>
        <c:manualLayout>
          <c:xMode val="factor"/>
          <c:yMode val="factor"/>
          <c:x val="-0.059"/>
          <c:y val="-0.0137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3825"/>
          <c:y val="0.08575"/>
          <c:w val="0.8185"/>
          <c:h val="0.93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'2005_2022'!$A$207</c:f>
              <c:strCache>
                <c:ptCount val="1"/>
                <c:pt idx="0">
                  <c:v>Indústria Farmacêutica (comercial)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'2005_2022'!$B$206:$S$206</c:f>
              <c:strCache/>
            </c:strRef>
          </c:cat>
          <c:val>
            <c:numRef>
              <c:f>'2005_2022'!$B$207:$S$207</c:f>
              <c:numCache/>
            </c:numRef>
          </c:val>
          <c:shape val="box"/>
        </c:ser>
        <c:ser>
          <c:idx val="1"/>
          <c:order val="1"/>
          <c:tx>
            <c:strRef>
              <c:f>'2005_2022'!$A$208</c:f>
              <c:strCache>
                <c:ptCount val="1"/>
                <c:pt idx="0">
                  <c:v>Académico (não comercial)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'2005_2022'!$B$206:$S$206</c:f>
              <c:strCache/>
            </c:strRef>
          </c:cat>
          <c:val>
            <c:numRef>
              <c:f>'2005_2022'!$B$208:$S$208</c:f>
              <c:numCache/>
            </c:numRef>
          </c:val>
          <c:shape val="box"/>
        </c:ser>
        <c:overlap val="100"/>
        <c:shape val="box"/>
        <c:axId val="49083742"/>
        <c:axId val="39100495"/>
      </c:bar3DChart>
      <c:catAx>
        <c:axId val="4908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39100495"/>
        <c:crosses val="autoZero"/>
        <c:auto val="1"/>
        <c:lblOffset val="100"/>
        <c:tickLblSkip val="1"/>
        <c:noMultiLvlLbl val="0"/>
      </c:catAx>
      <c:valAx>
        <c:axId val="391004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% de Pedidos de Autorização de Ensaio Clínico submetidos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083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75"/>
          <c:y val="0.27475"/>
          <c:w val="0.12225"/>
          <c:h val="0.1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969696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Classificação ATC do(s) Medicamento(s) Experimental(ais)</a:t>
            </a:r>
          </a:p>
        </c:rich>
      </c:tx>
      <c:layout>
        <c:manualLayout>
          <c:xMode val="factor"/>
          <c:yMode val="factor"/>
          <c:x val="-0.067"/>
          <c:y val="-0.001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4"/>
          <c:y val="0.19125"/>
          <c:w val="0.827"/>
          <c:h val="0.72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'2005_2022'!$A$111</c:f>
              <c:strCache>
                <c:ptCount val="1"/>
                <c:pt idx="0">
                  <c:v>Antineoplásicos e Imunomoduladores (L)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'2005_2022'!$B$110:$S$110</c:f>
              <c:strCache/>
            </c:strRef>
          </c:cat>
          <c:val>
            <c:numRef>
              <c:f>'2005_2022'!$B$111:$S$111</c:f>
              <c:numCache/>
            </c:numRef>
          </c:val>
          <c:shape val="box"/>
        </c:ser>
        <c:ser>
          <c:idx val="1"/>
          <c:order val="1"/>
          <c:tx>
            <c:strRef>
              <c:f>'2005_2022'!$A$112</c:f>
              <c:strCache>
                <c:ptCount val="1"/>
                <c:pt idx="0">
                  <c:v>Anti-Infecciosos (J)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'2005_2022'!$B$110:$S$110</c:f>
              <c:strCache/>
            </c:strRef>
          </c:cat>
          <c:val>
            <c:numRef>
              <c:f>'2005_2022'!$B$112:$S$112</c:f>
              <c:numCache/>
            </c:numRef>
          </c:val>
          <c:shape val="box"/>
        </c:ser>
        <c:ser>
          <c:idx val="2"/>
          <c:order val="2"/>
          <c:tx>
            <c:strRef>
              <c:f>'2005_2022'!$A$113</c:f>
              <c:strCache>
                <c:ptCount val="1"/>
                <c:pt idx="0">
                  <c:v>Sistema Nervoso Central (N)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'2005_2022'!$B$110:$S$110</c:f>
              <c:strCache/>
            </c:strRef>
          </c:cat>
          <c:val>
            <c:numRef>
              <c:f>'2005_2022'!$B$113:$S$113</c:f>
              <c:numCache/>
            </c:numRef>
          </c:val>
          <c:shape val="box"/>
        </c:ser>
        <c:ser>
          <c:idx val="3"/>
          <c:order val="3"/>
          <c:tx>
            <c:strRef>
              <c:f>'2005_2022'!$A$114</c:f>
              <c:strCache>
                <c:ptCount val="1"/>
                <c:pt idx="0">
                  <c:v>Sistema Cardio-Vascular (C)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'2005_2022'!$B$110:$S$110</c:f>
              <c:strCache/>
            </c:strRef>
          </c:cat>
          <c:val>
            <c:numRef>
              <c:f>'2005_2022'!$B$114:$S$114</c:f>
              <c:numCache/>
            </c:numRef>
          </c:val>
          <c:shape val="box"/>
        </c:ser>
        <c:ser>
          <c:idx val="4"/>
          <c:order val="4"/>
          <c:tx>
            <c:strRef>
              <c:f>'2005_2022'!$A$115</c:f>
              <c:strCache>
                <c:ptCount val="1"/>
                <c:pt idx="0">
                  <c:v>Orgão dos Sentidos (S)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'2005_2022'!$B$110:$S$110</c:f>
              <c:strCache/>
            </c:strRef>
          </c:cat>
          <c:val>
            <c:numRef>
              <c:f>'2005_2022'!$B$115:$S$115</c:f>
              <c:numCache/>
            </c:numRef>
          </c:val>
          <c:shape val="box"/>
        </c:ser>
        <c:ser>
          <c:idx val="5"/>
          <c:order val="5"/>
          <c:tx>
            <c:strRef>
              <c:f>'2005_2022'!$A$116</c:f>
              <c:strCache>
                <c:ptCount val="1"/>
                <c:pt idx="0">
                  <c:v>Sangue e Hematopoiéticos (B)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'2005_2022'!$B$110:$S$110</c:f>
              <c:strCache/>
            </c:strRef>
          </c:cat>
          <c:val>
            <c:numRef>
              <c:f>'2005_2022'!$B$116:$S$116</c:f>
              <c:numCache/>
            </c:numRef>
          </c:val>
          <c:shape val="box"/>
        </c:ser>
        <c:ser>
          <c:idx val="6"/>
          <c:order val="6"/>
          <c:tx>
            <c:strRef>
              <c:f>'2005_2022'!$A$117</c:f>
              <c:strCache>
                <c:ptCount val="1"/>
                <c:pt idx="0">
                  <c:v>Gastrointestinal e Metabolico (A)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'2005_2022'!$B$110:$S$110</c:f>
              <c:strCache/>
            </c:strRef>
          </c:cat>
          <c:val>
            <c:numRef>
              <c:f>'2005_2022'!$B$117:$S$117</c:f>
              <c:numCache/>
            </c:numRef>
          </c:val>
          <c:shape val="box"/>
        </c:ser>
        <c:ser>
          <c:idx val="7"/>
          <c:order val="7"/>
          <c:tx>
            <c:strRef>
              <c:f>'2005_2022'!$A$118</c:f>
              <c:strCache>
                <c:ptCount val="1"/>
                <c:pt idx="0">
                  <c:v>Sistema Musculo Esquelético (M)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'2005_2022'!$B$110:$S$110</c:f>
              <c:strCache/>
            </c:strRef>
          </c:cat>
          <c:val>
            <c:numRef>
              <c:f>'2005_2022'!$B$118:$S$118</c:f>
              <c:numCache/>
            </c:numRef>
          </c:val>
          <c:shape val="box"/>
        </c:ser>
        <c:ser>
          <c:idx val="8"/>
          <c:order val="8"/>
          <c:tx>
            <c:strRef>
              <c:f>'2005_2022'!$A$119</c:f>
              <c:strCache>
                <c:ptCount val="1"/>
                <c:pt idx="0">
                  <c:v>Sistema Respiratório (R)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'2005_2022'!$B$110:$S$110</c:f>
              <c:strCache/>
            </c:strRef>
          </c:cat>
          <c:val>
            <c:numRef>
              <c:f>'2005_2022'!$B$119:$S$119</c:f>
              <c:numCache/>
            </c:numRef>
          </c:val>
          <c:shape val="box"/>
        </c:ser>
        <c:ser>
          <c:idx val="9"/>
          <c:order val="9"/>
          <c:tx>
            <c:strRef>
              <c:f>'2005_2022'!$A$120</c:f>
              <c:strCache>
                <c:ptCount val="1"/>
                <c:pt idx="0">
                  <c:v>Restantes ATC *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'2005_2022'!$B$110:$S$110</c:f>
              <c:strCache/>
            </c:strRef>
          </c:cat>
          <c:val>
            <c:numRef>
              <c:f>'2005_2022'!$B$120:$S$120</c:f>
              <c:numCache/>
            </c:numRef>
          </c:val>
          <c:shape val="box"/>
        </c:ser>
        <c:overlap val="100"/>
        <c:gapWidth val="100"/>
        <c:shape val="box"/>
        <c:axId val="16360136"/>
        <c:axId val="13023497"/>
      </c:bar3DChart>
      <c:catAx>
        <c:axId val="16360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3023497"/>
        <c:crosses val="autoZero"/>
        <c:auto val="1"/>
        <c:lblOffset val="100"/>
        <c:tickLblSkip val="1"/>
        <c:noMultiLvlLbl val="0"/>
      </c:catAx>
      <c:valAx>
        <c:axId val="13023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 de Pedidos de Autorização de Ensaio Clínico submetidos</a:t>
                </a:r>
              </a:p>
            </c:rich>
          </c:tx>
          <c:layout>
            <c:manualLayout>
              <c:xMode val="factor"/>
              <c:yMode val="factor"/>
              <c:x val="-0.0762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3601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09"/>
          <c:y val="0.2425"/>
          <c:w val="0.214"/>
          <c:h val="0.49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C0C0C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Pedidos de Autorização de Ensaio Clínico (PAEC) - BD/BE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14"/>
          <c:w val="0.84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'2005_2022'!$A$42</c:f>
              <c:strCache>
                <c:ptCount val="1"/>
                <c:pt idx="0">
                  <c:v>Nº de submetidos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'2005_2022'!$B$41:$D$41</c:f>
              <c:strCache/>
            </c:strRef>
          </c:cat>
          <c:val>
            <c:numRef>
              <c:f>'2005_2022'!$B$42:$D$42</c:f>
              <c:numCache/>
            </c:numRef>
          </c:val>
        </c:ser>
        <c:ser>
          <c:idx val="1"/>
          <c:order val="1"/>
          <c:tx>
            <c:strRef>
              <c:f>'2005_2022'!$A$43</c:f>
              <c:strCache>
                <c:ptCount val="1"/>
                <c:pt idx="0">
                  <c:v>Nº de autorizados 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'2005_2022'!$B$41:$D$41</c:f>
              <c:strCache/>
            </c:strRef>
          </c:cat>
          <c:val>
            <c:numRef>
              <c:f>'2005_2022'!$B$43:$D$43</c:f>
              <c:numCache/>
            </c:numRef>
          </c:val>
        </c:ser>
        <c:ser>
          <c:idx val="2"/>
          <c:order val="2"/>
          <c:tx>
            <c:strRef>
              <c:f>'2005_2022'!$A$44</c:f>
              <c:strCache>
                <c:ptCount val="1"/>
                <c:pt idx="0">
                  <c:v>Nº de indeferidos 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'2005_2022'!$B$41:$D$41</c:f>
              <c:strCache/>
            </c:strRef>
          </c:cat>
          <c:val>
            <c:numRef>
              <c:f>'2005_2022'!$B$44:$D$44</c:f>
              <c:numCache/>
            </c:numRef>
          </c:val>
        </c:ser>
        <c:gapWidth val="500"/>
        <c:axId val="50102610"/>
        <c:axId val="48270307"/>
      </c:barChart>
      <c:lineChart>
        <c:grouping val="standard"/>
        <c:varyColors val="0"/>
        <c:ser>
          <c:idx val="3"/>
          <c:order val="3"/>
          <c:tx>
            <c:strRef>
              <c:f>'2005_2022'!$A$45</c:f>
              <c:strCache>
                <c:ptCount val="1"/>
                <c:pt idx="0">
                  <c:v>Tempo Médio de Decisão (Dias de calendário)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'2005_2022'!$B$41:$D$41</c:f>
              <c:strCache/>
            </c:strRef>
          </c:cat>
          <c:val>
            <c:numRef>
              <c:f>'2005_2022'!$B$45:$D$45</c:f>
              <c:numCache/>
            </c:numRef>
          </c:val>
          <c:smooth val="0"/>
        </c:ser>
        <c:axId val="31779580"/>
        <c:axId val="17580765"/>
      </c:lineChart>
      <c:catAx>
        <c:axId val="50102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333333"/>
                </a:solidFill>
              </a:defRPr>
            </a:pPr>
          </a:p>
        </c:txPr>
        <c:crossAx val="48270307"/>
        <c:crosses val="autoZero"/>
        <c:auto val="1"/>
        <c:lblOffset val="100"/>
        <c:tickLblSkip val="1"/>
        <c:noMultiLvlLbl val="0"/>
      </c:catAx>
      <c:valAx>
        <c:axId val="48270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N.º de Pedidos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102610"/>
        <c:crossesAt val="1"/>
        <c:crossBetween val="between"/>
        <c:dispUnits/>
      </c:valAx>
      <c:catAx>
        <c:axId val="31779580"/>
        <c:scaling>
          <c:orientation val="minMax"/>
        </c:scaling>
        <c:axPos val="b"/>
        <c:delete val="1"/>
        <c:majorTickMark val="out"/>
        <c:minorTickMark val="none"/>
        <c:tickLblPos val="nextTo"/>
        <c:crossAx val="17580765"/>
        <c:crosses val="autoZero"/>
        <c:auto val="1"/>
        <c:lblOffset val="100"/>
        <c:tickLblSkip val="1"/>
        <c:noMultiLvlLbl val="0"/>
      </c:catAx>
      <c:valAx>
        <c:axId val="175807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Dias de Calendário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77958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5"/>
          <c:y val="0.939"/>
          <c:w val="0.9432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81</xdr:row>
      <xdr:rowOff>114300</xdr:rowOff>
    </xdr:from>
    <xdr:to>
      <xdr:col>14</xdr:col>
      <xdr:colOff>171450</xdr:colOff>
      <xdr:row>105</xdr:row>
      <xdr:rowOff>133350</xdr:rowOff>
    </xdr:to>
    <xdr:graphicFrame>
      <xdr:nvGraphicFramePr>
        <xdr:cNvPr id="1" name="Gráfico 4"/>
        <xdr:cNvGraphicFramePr/>
      </xdr:nvGraphicFramePr>
      <xdr:xfrm>
        <a:off x="4533900" y="13573125"/>
        <a:ext cx="121920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252</xdr:row>
      <xdr:rowOff>28575</xdr:rowOff>
    </xdr:from>
    <xdr:to>
      <xdr:col>14</xdr:col>
      <xdr:colOff>76200</xdr:colOff>
      <xdr:row>277</xdr:row>
      <xdr:rowOff>152400</xdr:rowOff>
    </xdr:to>
    <xdr:graphicFrame>
      <xdr:nvGraphicFramePr>
        <xdr:cNvPr id="2" name="Gráfico 7"/>
        <xdr:cNvGraphicFramePr/>
      </xdr:nvGraphicFramePr>
      <xdr:xfrm>
        <a:off x="4695825" y="40681275"/>
        <a:ext cx="119348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2933700</xdr:colOff>
      <xdr:row>175</xdr:row>
      <xdr:rowOff>19050</xdr:rowOff>
    </xdr:from>
    <xdr:to>
      <xdr:col>16</xdr:col>
      <xdr:colOff>285750</xdr:colOff>
      <xdr:row>201</xdr:row>
      <xdr:rowOff>76200</xdr:rowOff>
    </xdr:to>
    <xdr:graphicFrame>
      <xdr:nvGraphicFramePr>
        <xdr:cNvPr id="3" name="Gráfico 1"/>
        <xdr:cNvGraphicFramePr/>
      </xdr:nvGraphicFramePr>
      <xdr:xfrm>
        <a:off x="2933700" y="28479750"/>
        <a:ext cx="1559242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476250</xdr:colOff>
      <xdr:row>13</xdr:row>
      <xdr:rowOff>114300</xdr:rowOff>
    </xdr:from>
    <xdr:to>
      <xdr:col>15</xdr:col>
      <xdr:colOff>19050</xdr:colOff>
      <xdr:row>36</xdr:row>
      <xdr:rowOff>57150</xdr:rowOff>
    </xdr:to>
    <xdr:graphicFrame>
      <xdr:nvGraphicFramePr>
        <xdr:cNvPr id="4" name="Gráfico 7"/>
        <xdr:cNvGraphicFramePr/>
      </xdr:nvGraphicFramePr>
      <xdr:xfrm>
        <a:off x="4905375" y="2647950"/>
        <a:ext cx="125253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285750</xdr:colOff>
      <xdr:row>211</xdr:row>
      <xdr:rowOff>47625</xdr:rowOff>
    </xdr:from>
    <xdr:to>
      <xdr:col>16</xdr:col>
      <xdr:colOff>142875</xdr:colOff>
      <xdr:row>240</xdr:row>
      <xdr:rowOff>0</xdr:rowOff>
    </xdr:to>
    <xdr:graphicFrame>
      <xdr:nvGraphicFramePr>
        <xdr:cNvPr id="5" name="Gráfico 1378"/>
        <xdr:cNvGraphicFramePr/>
      </xdr:nvGraphicFramePr>
      <xdr:xfrm>
        <a:off x="4714875" y="34204275"/>
        <a:ext cx="13668375" cy="4371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152400</xdr:colOff>
      <xdr:row>128</xdr:row>
      <xdr:rowOff>28575</xdr:rowOff>
    </xdr:from>
    <xdr:to>
      <xdr:col>18</xdr:col>
      <xdr:colOff>123825</xdr:colOff>
      <xdr:row>163</xdr:row>
      <xdr:rowOff>57150</xdr:rowOff>
    </xdr:to>
    <xdr:graphicFrame>
      <xdr:nvGraphicFramePr>
        <xdr:cNvPr id="6" name="Gráfico 1397"/>
        <xdr:cNvGraphicFramePr/>
      </xdr:nvGraphicFramePr>
      <xdr:xfrm>
        <a:off x="4581525" y="21050250"/>
        <a:ext cx="15287625" cy="5362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447675</xdr:colOff>
      <xdr:row>49</xdr:row>
      <xdr:rowOff>19050</xdr:rowOff>
    </xdr:from>
    <xdr:to>
      <xdr:col>8</xdr:col>
      <xdr:colOff>542925</xdr:colOff>
      <xdr:row>69</xdr:row>
      <xdr:rowOff>76200</xdr:rowOff>
    </xdr:to>
    <xdr:graphicFrame>
      <xdr:nvGraphicFramePr>
        <xdr:cNvPr id="7" name="Gráfico 7"/>
        <xdr:cNvGraphicFramePr/>
      </xdr:nvGraphicFramePr>
      <xdr:xfrm>
        <a:off x="4876800" y="8362950"/>
        <a:ext cx="6610350" cy="3105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S285"/>
  <sheetViews>
    <sheetView tabSelected="1" zoomScale="70" zoomScaleNormal="70" zoomScaleSheetLayoutView="100" workbookViewId="0" topLeftCell="A244">
      <selection activeCell="A251" sqref="A251"/>
    </sheetView>
  </sheetViews>
  <sheetFormatPr defaultColWidth="9.140625" defaultRowHeight="12.75"/>
  <cols>
    <col min="1" max="1" width="66.421875" style="1" customWidth="1"/>
    <col min="2" max="2" width="17.140625" style="1" customWidth="1"/>
    <col min="3" max="6" width="13.57421875" style="1" customWidth="1"/>
    <col min="7" max="7" width="13.140625" style="1" bestFit="1" customWidth="1"/>
    <col min="8" max="9" width="13.140625" style="1" customWidth="1"/>
    <col min="10" max="10" width="14.28125" style="1" customWidth="1"/>
    <col min="11" max="11" width="13.8515625" style="1" customWidth="1"/>
    <col min="12" max="12" width="14.00390625" style="1" customWidth="1"/>
    <col min="13" max="13" width="14.57421875" style="1" customWidth="1"/>
    <col min="14" max="14" width="14.28125" style="1" customWidth="1"/>
    <col min="15" max="15" width="12.8515625" style="1" customWidth="1"/>
    <col min="16" max="16" width="12.421875" style="1" customWidth="1"/>
    <col min="17" max="17" width="11.7109375" style="1" customWidth="1"/>
    <col min="18" max="18" width="10.8515625" style="1" customWidth="1"/>
    <col min="19" max="19" width="12.00390625" style="1" customWidth="1"/>
    <col min="20" max="16384" width="9.140625" style="1" customWidth="1"/>
  </cols>
  <sheetData>
    <row r="2" ht="23.25">
      <c r="A2" s="5" t="s">
        <v>15</v>
      </c>
    </row>
    <row r="3" ht="18">
      <c r="A3" s="54" t="s">
        <v>50</v>
      </c>
    </row>
    <row r="4" ht="12.75" thickBot="1"/>
    <row r="5" spans="1:19" ht="29.25" customHeight="1" thickBot="1" thickTop="1">
      <c r="A5" s="6" t="s">
        <v>0</v>
      </c>
      <c r="B5" s="7" t="s">
        <v>49</v>
      </c>
      <c r="C5" s="7">
        <v>2006</v>
      </c>
      <c r="D5" s="7">
        <v>2007</v>
      </c>
      <c r="E5" s="7">
        <v>2008</v>
      </c>
      <c r="F5" s="7">
        <v>2009</v>
      </c>
      <c r="G5" s="7">
        <v>2010</v>
      </c>
      <c r="H5" s="7">
        <v>2011</v>
      </c>
      <c r="I5" s="7">
        <v>2012</v>
      </c>
      <c r="J5" s="7">
        <v>2013</v>
      </c>
      <c r="K5" s="7">
        <v>2014</v>
      </c>
      <c r="L5" s="7" t="s">
        <v>44</v>
      </c>
      <c r="M5" s="41">
        <v>2016</v>
      </c>
      <c r="N5" s="41">
        <v>2017</v>
      </c>
      <c r="O5" s="47">
        <v>2018</v>
      </c>
      <c r="P5" s="47">
        <v>2019</v>
      </c>
      <c r="Q5" s="47">
        <v>2020</v>
      </c>
      <c r="R5" s="47">
        <v>2021</v>
      </c>
      <c r="S5" s="47" t="s">
        <v>51</v>
      </c>
    </row>
    <row r="6" spans="1:19" ht="13.5" thickTop="1">
      <c r="A6" s="8" t="s">
        <v>1</v>
      </c>
      <c r="B6" s="9">
        <v>108</v>
      </c>
      <c r="C6" s="9">
        <v>160</v>
      </c>
      <c r="D6" s="9">
        <v>136</v>
      </c>
      <c r="E6" s="9">
        <v>146</v>
      </c>
      <c r="F6" s="9">
        <v>116</v>
      </c>
      <c r="G6" s="9">
        <v>107</v>
      </c>
      <c r="H6" s="9">
        <v>88</v>
      </c>
      <c r="I6" s="9">
        <v>118</v>
      </c>
      <c r="J6" s="9">
        <v>114</v>
      </c>
      <c r="K6" s="9">
        <v>127</v>
      </c>
      <c r="L6" s="9">
        <v>137</v>
      </c>
      <c r="M6" s="9">
        <v>142</v>
      </c>
      <c r="N6" s="9">
        <v>137</v>
      </c>
      <c r="O6" s="9">
        <v>159</v>
      </c>
      <c r="P6" s="9">
        <v>142</v>
      </c>
      <c r="Q6" s="9">
        <v>187</v>
      </c>
      <c r="R6" s="9">
        <v>175</v>
      </c>
      <c r="S6" s="9">
        <v>230</v>
      </c>
    </row>
    <row r="7" spans="1:19" ht="12.75">
      <c r="A7" s="10" t="s">
        <v>2</v>
      </c>
      <c r="B7" s="11">
        <v>26</v>
      </c>
      <c r="C7" s="11">
        <v>147</v>
      </c>
      <c r="D7" s="11">
        <v>131</v>
      </c>
      <c r="E7" s="11">
        <v>138</v>
      </c>
      <c r="F7" s="11">
        <v>116</v>
      </c>
      <c r="G7" s="11">
        <v>105</v>
      </c>
      <c r="H7" s="11">
        <v>87</v>
      </c>
      <c r="I7" s="11">
        <v>99</v>
      </c>
      <c r="J7" s="11">
        <v>116</v>
      </c>
      <c r="K7" s="11">
        <v>119</v>
      </c>
      <c r="L7" s="11">
        <v>123</v>
      </c>
      <c r="M7" s="11">
        <v>144</v>
      </c>
      <c r="N7" s="11">
        <v>127</v>
      </c>
      <c r="O7" s="11">
        <v>141</v>
      </c>
      <c r="P7" s="11">
        <v>142</v>
      </c>
      <c r="Q7" s="11">
        <v>155</v>
      </c>
      <c r="R7" s="11">
        <v>144</v>
      </c>
      <c r="S7" s="11">
        <v>152</v>
      </c>
    </row>
    <row r="8" spans="1:19" ht="12.75">
      <c r="A8" s="10" t="s">
        <v>19</v>
      </c>
      <c r="B8" s="12">
        <v>0</v>
      </c>
      <c r="C8" s="12">
        <v>1</v>
      </c>
      <c r="D8" s="12">
        <v>0</v>
      </c>
      <c r="E8" s="12">
        <v>0</v>
      </c>
      <c r="F8" s="12">
        <v>0</v>
      </c>
      <c r="G8" s="12">
        <v>2</v>
      </c>
      <c r="H8" s="12">
        <v>0</v>
      </c>
      <c r="I8" s="12">
        <v>0</v>
      </c>
      <c r="J8" s="12">
        <v>0</v>
      </c>
      <c r="K8" s="12">
        <v>3</v>
      </c>
      <c r="L8" s="12">
        <v>1</v>
      </c>
      <c r="M8" s="12">
        <v>3</v>
      </c>
      <c r="N8" s="12">
        <v>1</v>
      </c>
      <c r="O8" s="12">
        <v>1</v>
      </c>
      <c r="P8" s="12">
        <v>1</v>
      </c>
      <c r="Q8" s="12">
        <v>0</v>
      </c>
      <c r="R8" s="12">
        <v>2</v>
      </c>
      <c r="S8" s="12">
        <v>2</v>
      </c>
    </row>
    <row r="9" spans="1:19" ht="12.75">
      <c r="A9" s="10" t="s">
        <v>24</v>
      </c>
      <c r="B9" s="12"/>
      <c r="C9" s="11"/>
      <c r="D9" s="12">
        <v>45</v>
      </c>
      <c r="E9" s="12">
        <v>43</v>
      </c>
      <c r="F9" s="12">
        <v>42</v>
      </c>
      <c r="G9" s="12">
        <v>42</v>
      </c>
      <c r="H9" s="12">
        <v>41</v>
      </c>
      <c r="I9" s="12">
        <v>40</v>
      </c>
      <c r="J9" s="12">
        <v>38</v>
      </c>
      <c r="K9" s="12">
        <v>33</v>
      </c>
      <c r="L9" s="12">
        <v>28</v>
      </c>
      <c r="M9" s="12">
        <v>36</v>
      </c>
      <c r="N9" s="12">
        <v>36</v>
      </c>
      <c r="O9" s="12">
        <v>40</v>
      </c>
      <c r="P9" s="12">
        <v>34</v>
      </c>
      <c r="Q9" s="12">
        <v>32</v>
      </c>
      <c r="R9" s="12">
        <v>47</v>
      </c>
      <c r="S9" s="12">
        <v>87</v>
      </c>
    </row>
    <row r="10" spans="1:19" ht="12.75">
      <c r="A10" s="10" t="s">
        <v>25</v>
      </c>
      <c r="B10" s="12" t="s">
        <v>16</v>
      </c>
      <c r="C10" s="12" t="s">
        <v>16</v>
      </c>
      <c r="D10" s="12" t="s">
        <v>16</v>
      </c>
      <c r="E10" s="12" t="s">
        <v>16</v>
      </c>
      <c r="F10" s="12" t="s">
        <v>16</v>
      </c>
      <c r="G10" s="12" t="s">
        <v>16</v>
      </c>
      <c r="H10" s="12" t="s">
        <v>16</v>
      </c>
      <c r="I10" s="12" t="s">
        <v>16</v>
      </c>
      <c r="J10" s="12" t="s">
        <v>16</v>
      </c>
      <c r="K10" s="12" t="s">
        <v>16</v>
      </c>
      <c r="L10" s="12">
        <v>19</v>
      </c>
      <c r="M10" s="12">
        <v>25</v>
      </c>
      <c r="N10" s="12">
        <v>25</v>
      </c>
      <c r="O10" s="12">
        <v>27</v>
      </c>
      <c r="P10" s="12">
        <v>23</v>
      </c>
      <c r="Q10" s="12">
        <v>22</v>
      </c>
      <c r="R10" s="12">
        <v>33</v>
      </c>
      <c r="S10" s="12">
        <v>60</v>
      </c>
    </row>
    <row r="11" spans="1:19" ht="13.5" thickBot="1">
      <c r="A11" s="13" t="s">
        <v>26</v>
      </c>
      <c r="B11" s="14" t="s">
        <v>16</v>
      </c>
      <c r="C11" s="15" t="s">
        <v>16</v>
      </c>
      <c r="D11" s="38">
        <v>0.95</v>
      </c>
      <c r="E11" s="38">
        <v>1</v>
      </c>
      <c r="F11" s="38">
        <v>0.99</v>
      </c>
      <c r="G11" s="38">
        <v>1</v>
      </c>
      <c r="H11" s="38">
        <v>1</v>
      </c>
      <c r="I11" s="38">
        <v>1</v>
      </c>
      <c r="J11" s="38">
        <v>0.99</v>
      </c>
      <c r="K11" s="38">
        <v>0.95</v>
      </c>
      <c r="L11" s="38">
        <v>0.97</v>
      </c>
      <c r="M11" s="38">
        <v>0.78</v>
      </c>
      <c r="N11" s="38">
        <v>0.77</v>
      </c>
      <c r="O11" s="38">
        <v>0.56</v>
      </c>
      <c r="P11" s="38">
        <v>0.85</v>
      </c>
      <c r="Q11" s="38">
        <v>0.82</v>
      </c>
      <c r="R11" s="38">
        <v>0.51</v>
      </c>
      <c r="S11" s="38">
        <v>0.23</v>
      </c>
    </row>
    <row r="12" spans="1:13" ht="13.5" thickTop="1">
      <c r="A12" s="55" t="s">
        <v>57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6" ht="12">
      <c r="A16" s="2"/>
      <c r="B16" s="2"/>
      <c r="C16" s="2"/>
      <c r="D16" s="2"/>
      <c r="E16" s="2"/>
      <c r="F16" s="2"/>
    </row>
    <row r="17" spans="1:6" ht="12">
      <c r="A17" s="2"/>
      <c r="B17" s="2"/>
      <c r="C17" s="2"/>
      <c r="D17" s="2"/>
      <c r="E17" s="2"/>
      <c r="F17" s="2"/>
    </row>
    <row r="18" spans="1:6" ht="12">
      <c r="A18" s="2"/>
      <c r="B18" s="2"/>
      <c r="C18" s="2"/>
      <c r="D18" s="2"/>
      <c r="E18" s="2"/>
      <c r="F18" s="2"/>
    </row>
    <row r="19" spans="1:6" ht="12">
      <c r="A19" s="2"/>
      <c r="B19" s="2"/>
      <c r="C19" s="2"/>
      <c r="D19" s="2"/>
      <c r="E19" s="2"/>
      <c r="F19" s="2"/>
    </row>
    <row r="20" spans="1:6" ht="12">
      <c r="A20" s="2"/>
      <c r="B20" s="2"/>
      <c r="C20" s="2"/>
      <c r="D20" s="2"/>
      <c r="E20" s="2"/>
      <c r="F20" s="2"/>
    </row>
    <row r="21" spans="1:6" ht="12">
      <c r="A21" s="2"/>
      <c r="B21" s="2"/>
      <c r="C21" s="2"/>
      <c r="D21" s="2"/>
      <c r="E21" s="2"/>
      <c r="F21" s="2"/>
    </row>
    <row r="22" spans="1:6" ht="12">
      <c r="A22" s="2"/>
      <c r="B22" s="2"/>
      <c r="C22" s="2"/>
      <c r="D22" s="2"/>
      <c r="E22" s="2"/>
      <c r="F22" s="2"/>
    </row>
    <row r="23" spans="1:6" ht="12">
      <c r="A23" s="2"/>
      <c r="B23" s="2"/>
      <c r="C23" s="2"/>
      <c r="D23" s="2"/>
      <c r="E23" s="2"/>
      <c r="F23" s="2"/>
    </row>
    <row r="24" spans="1:6" ht="12">
      <c r="A24" s="2"/>
      <c r="B24" s="2"/>
      <c r="C24" s="2"/>
      <c r="D24" s="2"/>
      <c r="E24" s="2"/>
      <c r="F24" s="2"/>
    </row>
    <row r="25" spans="1:6" ht="12">
      <c r="A25" s="2"/>
      <c r="B25" s="2"/>
      <c r="C25" s="2"/>
      <c r="D25" s="2"/>
      <c r="E25" s="2"/>
      <c r="F25" s="2"/>
    </row>
    <row r="26" spans="1:6" ht="12">
      <c r="A26" s="2"/>
      <c r="B26" s="2"/>
      <c r="C26" s="2"/>
      <c r="D26" s="2"/>
      <c r="E26" s="2"/>
      <c r="F26" s="2"/>
    </row>
    <row r="27" spans="1:6" ht="12">
      <c r="A27" s="2"/>
      <c r="B27" s="2"/>
      <c r="C27" s="2"/>
      <c r="D27" s="2"/>
      <c r="E27" s="2"/>
      <c r="F27" s="2"/>
    </row>
    <row r="28" spans="1:6" ht="12">
      <c r="A28" s="2"/>
      <c r="B28" s="2"/>
      <c r="C28" s="2"/>
      <c r="D28" s="2"/>
      <c r="E28" s="2"/>
      <c r="F28" s="2"/>
    </row>
    <row r="29" spans="1:6" ht="12">
      <c r="A29" s="2"/>
      <c r="B29" s="2"/>
      <c r="C29" s="2"/>
      <c r="D29" s="2"/>
      <c r="E29" s="2"/>
      <c r="F29" s="2"/>
    </row>
    <row r="30" spans="1:6" ht="12">
      <c r="A30" s="2"/>
      <c r="B30" s="2"/>
      <c r="C30" s="2"/>
      <c r="D30" s="2"/>
      <c r="E30" s="2"/>
      <c r="F30" s="2"/>
    </row>
    <row r="31" spans="1:6" ht="12">
      <c r="A31" s="2"/>
      <c r="B31" s="2"/>
      <c r="C31" s="2"/>
      <c r="D31" s="2"/>
      <c r="E31" s="2"/>
      <c r="F31" s="2"/>
    </row>
    <row r="32" spans="1:6" ht="12">
      <c r="A32" s="2"/>
      <c r="B32" s="2"/>
      <c r="C32" s="2"/>
      <c r="D32" s="2"/>
      <c r="E32" s="2"/>
      <c r="F32" s="2"/>
    </row>
    <row r="33" spans="1:6" ht="12">
      <c r="A33" s="2"/>
      <c r="B33" s="2"/>
      <c r="C33" s="2"/>
      <c r="D33" s="2"/>
      <c r="E33" s="2"/>
      <c r="F33" s="2"/>
    </row>
    <row r="34" spans="1:6" ht="12">
      <c r="A34" s="2"/>
      <c r="B34" s="2"/>
      <c r="C34" s="2"/>
      <c r="D34" s="2"/>
      <c r="E34" s="2"/>
      <c r="F34" s="2"/>
    </row>
    <row r="35" spans="1:6" ht="12">
      <c r="A35" s="2"/>
      <c r="B35" s="2"/>
      <c r="C35" s="2"/>
      <c r="D35" s="2"/>
      <c r="E35" s="2"/>
      <c r="F35" s="2"/>
    </row>
    <row r="36" spans="1:6" ht="12">
      <c r="A36" s="2"/>
      <c r="B36" s="2"/>
      <c r="C36" s="2"/>
      <c r="D36" s="2"/>
      <c r="E36" s="2"/>
      <c r="F36" s="2"/>
    </row>
    <row r="37" spans="1:6" ht="12">
      <c r="A37" s="2"/>
      <c r="B37" s="2"/>
      <c r="C37" s="2"/>
      <c r="D37" s="2"/>
      <c r="E37" s="2"/>
      <c r="F37" s="2"/>
    </row>
    <row r="38" spans="1:6" ht="12" customHeight="1">
      <c r="A38" s="2"/>
      <c r="B38" s="2"/>
      <c r="C38" s="2"/>
      <c r="D38" s="2"/>
      <c r="E38" s="2"/>
      <c r="F38" s="2"/>
    </row>
    <row r="39" spans="1:6" ht="12">
      <c r="A39" s="2"/>
      <c r="B39" s="2"/>
      <c r="C39" s="2"/>
      <c r="D39" s="2"/>
      <c r="E39" s="2"/>
      <c r="F39" s="2"/>
    </row>
    <row r="40" spans="1:6" ht="12.75" thickBot="1">
      <c r="A40" s="2"/>
      <c r="B40" s="2"/>
      <c r="C40" s="2"/>
      <c r="D40" s="2"/>
      <c r="E40" s="2"/>
      <c r="F40" s="2"/>
    </row>
    <row r="41" spans="1:4" ht="29.25" customHeight="1" thickBot="1" thickTop="1">
      <c r="A41" s="6" t="s">
        <v>47</v>
      </c>
      <c r="B41" s="47">
        <v>2020</v>
      </c>
      <c r="C41" s="47">
        <v>2021</v>
      </c>
      <c r="D41" s="47" t="s">
        <v>51</v>
      </c>
    </row>
    <row r="42" spans="1:4" ht="13.5" thickTop="1">
      <c r="A42" s="8" t="s">
        <v>1</v>
      </c>
      <c r="B42" s="9">
        <v>24</v>
      </c>
      <c r="C42" s="9">
        <v>20</v>
      </c>
      <c r="D42" s="9">
        <v>15</v>
      </c>
    </row>
    <row r="43" spans="1:4" ht="12.75">
      <c r="A43" s="10" t="s">
        <v>2</v>
      </c>
      <c r="B43" s="11">
        <v>23</v>
      </c>
      <c r="C43" s="11">
        <v>19</v>
      </c>
      <c r="D43" s="11">
        <v>11</v>
      </c>
    </row>
    <row r="44" spans="1:4" ht="12.75">
      <c r="A44" s="10" t="s">
        <v>19</v>
      </c>
      <c r="B44" s="12">
        <v>0</v>
      </c>
      <c r="C44" s="12">
        <v>0</v>
      </c>
      <c r="D44" s="12">
        <v>0</v>
      </c>
    </row>
    <row r="45" spans="1:4" ht="12.75">
      <c r="A45" s="10" t="s">
        <v>24</v>
      </c>
      <c r="B45" s="12">
        <v>27</v>
      </c>
      <c r="C45" s="12">
        <v>36</v>
      </c>
      <c r="D45" s="12">
        <v>60</v>
      </c>
    </row>
    <row r="46" spans="1:4" ht="12.75">
      <c r="A46" s="10" t="s">
        <v>25</v>
      </c>
      <c r="B46" s="12">
        <v>18</v>
      </c>
      <c r="C46" s="12">
        <v>25</v>
      </c>
      <c r="D46" s="12">
        <v>41</v>
      </c>
    </row>
    <row r="47" spans="1:4" ht="13.5" thickBot="1">
      <c r="A47" s="53" t="s">
        <v>26</v>
      </c>
      <c r="B47" s="38">
        <v>0.91</v>
      </c>
      <c r="C47" s="38">
        <v>0.58</v>
      </c>
      <c r="D47" s="38">
        <v>0.22</v>
      </c>
    </row>
    <row r="48" spans="1:6" ht="13.5" thickTop="1">
      <c r="A48" s="55" t="s">
        <v>58</v>
      </c>
      <c r="B48" s="2"/>
      <c r="C48" s="2"/>
      <c r="D48" s="2"/>
      <c r="E48" s="2"/>
      <c r="F48" s="2"/>
    </row>
    <row r="49" spans="1:13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6" ht="12">
      <c r="A50" s="2"/>
      <c r="B50" s="2"/>
      <c r="C50" s="2"/>
      <c r="D50" s="2"/>
      <c r="E50" s="2"/>
      <c r="F50" s="2"/>
    </row>
    <row r="51" spans="1:6" ht="12">
      <c r="A51" s="2"/>
      <c r="B51" s="2"/>
      <c r="C51" s="2"/>
      <c r="D51" s="2"/>
      <c r="E51" s="2"/>
      <c r="F51" s="2"/>
    </row>
    <row r="52" spans="1:6" ht="12">
      <c r="A52" s="2"/>
      <c r="B52" s="2"/>
      <c r="C52" s="2"/>
      <c r="D52" s="2"/>
      <c r="E52" s="2"/>
      <c r="F52" s="2"/>
    </row>
    <row r="53" spans="1:6" ht="12">
      <c r="A53" s="2"/>
      <c r="B53" s="2"/>
      <c r="C53" s="2"/>
      <c r="D53" s="2"/>
      <c r="E53" s="2"/>
      <c r="F53" s="2"/>
    </row>
    <row r="54" spans="1:6" ht="12">
      <c r="A54" s="2"/>
      <c r="B54" s="2"/>
      <c r="C54" s="2"/>
      <c r="D54" s="2"/>
      <c r="E54" s="2"/>
      <c r="F54" s="2"/>
    </row>
    <row r="55" spans="1:6" ht="12">
      <c r="A55" s="2"/>
      <c r="B55" s="2"/>
      <c r="C55" s="2"/>
      <c r="D55" s="2"/>
      <c r="E55" s="2"/>
      <c r="F55" s="2"/>
    </row>
    <row r="56" spans="1:6" ht="12">
      <c r="A56" s="2"/>
      <c r="B56" s="2"/>
      <c r="C56" s="2"/>
      <c r="D56" s="2"/>
      <c r="E56" s="2"/>
      <c r="F56" s="2"/>
    </row>
    <row r="57" spans="1:6" ht="12">
      <c r="A57" s="2"/>
      <c r="B57" s="2"/>
      <c r="C57" s="2"/>
      <c r="D57" s="2"/>
      <c r="E57" s="2"/>
      <c r="F57" s="2"/>
    </row>
    <row r="58" spans="1:6" ht="12">
      <c r="A58" s="2"/>
      <c r="B58" s="2"/>
      <c r="C58" s="2"/>
      <c r="D58" s="2"/>
      <c r="E58" s="2"/>
      <c r="F58" s="2"/>
    </row>
    <row r="59" spans="1:6" ht="12">
      <c r="A59" s="2"/>
      <c r="B59" s="2"/>
      <c r="C59" s="2"/>
      <c r="D59" s="2"/>
      <c r="E59" s="2"/>
      <c r="F59" s="2"/>
    </row>
    <row r="60" spans="1:6" ht="12">
      <c r="A60" s="2"/>
      <c r="B60" s="2"/>
      <c r="C60" s="2"/>
      <c r="D60" s="2"/>
      <c r="E60" s="2"/>
      <c r="F60" s="2"/>
    </row>
    <row r="61" spans="1:6" ht="12">
      <c r="A61" s="2"/>
      <c r="B61" s="2"/>
      <c r="C61" s="2"/>
      <c r="D61" s="2"/>
      <c r="E61" s="2"/>
      <c r="F61" s="2"/>
    </row>
    <row r="62" spans="1:6" ht="12">
      <c r="A62" s="2"/>
      <c r="B62" s="2"/>
      <c r="C62" s="2"/>
      <c r="D62" s="2"/>
      <c r="E62" s="2"/>
      <c r="F62" s="2"/>
    </row>
    <row r="63" spans="1:6" ht="12">
      <c r="A63" s="2"/>
      <c r="B63" s="2"/>
      <c r="C63" s="2"/>
      <c r="D63" s="2"/>
      <c r="E63" s="2"/>
      <c r="F63" s="2"/>
    </row>
    <row r="64" spans="1:6" ht="12">
      <c r="A64" s="2"/>
      <c r="B64" s="2"/>
      <c r="C64" s="2"/>
      <c r="D64" s="2"/>
      <c r="E64" s="2"/>
      <c r="F64" s="2"/>
    </row>
    <row r="65" spans="1:6" ht="12">
      <c r="A65" s="2"/>
      <c r="B65" s="2"/>
      <c r="C65" s="2"/>
      <c r="D65" s="2"/>
      <c r="E65" s="2"/>
      <c r="F65" s="2"/>
    </row>
    <row r="66" spans="1:6" ht="12">
      <c r="A66" s="2"/>
      <c r="B66" s="2"/>
      <c r="C66" s="2"/>
      <c r="D66" s="2"/>
      <c r="E66" s="2"/>
      <c r="F66" s="2"/>
    </row>
    <row r="67" spans="1:6" ht="12">
      <c r="A67" s="2"/>
      <c r="B67" s="2"/>
      <c r="C67" s="2"/>
      <c r="D67" s="2"/>
      <c r="E67" s="2"/>
      <c r="F67" s="2"/>
    </row>
    <row r="68" spans="1:6" ht="12">
      <c r="A68" s="2"/>
      <c r="B68" s="2"/>
      <c r="C68" s="2"/>
      <c r="D68" s="2"/>
      <c r="E68" s="2"/>
      <c r="F68" s="2"/>
    </row>
    <row r="69" spans="1:6" ht="12">
      <c r="A69" s="2"/>
      <c r="B69" s="2"/>
      <c r="C69" s="2"/>
      <c r="D69" s="2"/>
      <c r="E69" s="2"/>
      <c r="F69" s="2"/>
    </row>
    <row r="70" spans="1:6" ht="12">
      <c r="A70" s="2"/>
      <c r="B70" s="2"/>
      <c r="C70" s="2"/>
      <c r="D70" s="2"/>
      <c r="E70" s="2"/>
      <c r="F70" s="2"/>
    </row>
    <row r="71" spans="1:6" ht="12">
      <c r="A71" s="2"/>
      <c r="B71" s="2"/>
      <c r="C71" s="2"/>
      <c r="D71" s="2"/>
      <c r="E71" s="2"/>
      <c r="F71" s="2"/>
    </row>
    <row r="72" spans="1:6" ht="12">
      <c r="A72" s="2"/>
      <c r="B72" s="2"/>
      <c r="C72" s="2"/>
      <c r="D72" s="2"/>
      <c r="E72" s="2"/>
      <c r="F72" s="2"/>
    </row>
    <row r="73" spans="1:6" ht="12.75" thickBot="1">
      <c r="A73" s="2"/>
      <c r="B73" s="2"/>
      <c r="C73" s="2"/>
      <c r="D73" s="2"/>
      <c r="E73" s="2"/>
      <c r="F73" s="2"/>
    </row>
    <row r="74" spans="1:19" ht="22.5" customHeight="1" thickBot="1" thickTop="1">
      <c r="A74" s="16" t="s">
        <v>14</v>
      </c>
      <c r="B74" s="17" t="s">
        <v>49</v>
      </c>
      <c r="C74" s="17">
        <v>2006</v>
      </c>
      <c r="D74" s="17">
        <v>2007</v>
      </c>
      <c r="E74" s="17">
        <v>2008</v>
      </c>
      <c r="F74" s="18">
        <v>2009</v>
      </c>
      <c r="G74" s="17">
        <v>2010</v>
      </c>
      <c r="H74" s="17">
        <v>2011</v>
      </c>
      <c r="I74" s="18">
        <v>2012</v>
      </c>
      <c r="J74" s="7">
        <v>2013</v>
      </c>
      <c r="K74" s="7">
        <v>2014</v>
      </c>
      <c r="L74" s="41">
        <v>2015</v>
      </c>
      <c r="M74" s="7">
        <v>2016</v>
      </c>
      <c r="N74" s="7">
        <v>2017</v>
      </c>
      <c r="O74" s="47">
        <v>2018</v>
      </c>
      <c r="P74" s="47">
        <v>2019</v>
      </c>
      <c r="Q74" s="47">
        <v>2020</v>
      </c>
      <c r="R74" s="47">
        <v>2021</v>
      </c>
      <c r="S74" s="47" t="s">
        <v>51</v>
      </c>
    </row>
    <row r="75" spans="1:19" ht="13.5" thickTop="1">
      <c r="A75" s="8" t="s">
        <v>4</v>
      </c>
      <c r="B75" s="19">
        <v>3</v>
      </c>
      <c r="C75" s="11">
        <v>2</v>
      </c>
      <c r="D75" s="11">
        <v>7</v>
      </c>
      <c r="E75" s="11">
        <v>3</v>
      </c>
      <c r="F75" s="12">
        <v>6</v>
      </c>
      <c r="G75" s="12">
        <v>2</v>
      </c>
      <c r="H75" s="12">
        <v>6</v>
      </c>
      <c r="I75" s="12">
        <v>3</v>
      </c>
      <c r="J75" s="20">
        <v>10</v>
      </c>
      <c r="K75" s="20">
        <v>10</v>
      </c>
      <c r="L75" s="20">
        <v>15</v>
      </c>
      <c r="M75" s="20">
        <v>26</v>
      </c>
      <c r="N75" s="20">
        <v>30</v>
      </c>
      <c r="O75" s="20">
        <v>27</v>
      </c>
      <c r="P75" s="20">
        <v>29</v>
      </c>
      <c r="Q75" s="20">
        <v>41</v>
      </c>
      <c r="R75" s="20">
        <v>39</v>
      </c>
      <c r="S75" s="20">
        <v>38</v>
      </c>
    </row>
    <row r="76" spans="1:19" ht="12.75">
      <c r="A76" s="10" t="s">
        <v>5</v>
      </c>
      <c r="B76" s="11">
        <v>11</v>
      </c>
      <c r="C76" s="11">
        <v>20</v>
      </c>
      <c r="D76" s="11">
        <v>30</v>
      </c>
      <c r="E76" s="11">
        <v>31</v>
      </c>
      <c r="F76" s="12">
        <v>27</v>
      </c>
      <c r="G76" s="12">
        <v>17</v>
      </c>
      <c r="H76" s="12">
        <v>19</v>
      </c>
      <c r="I76" s="12">
        <v>25</v>
      </c>
      <c r="J76" s="21">
        <v>20</v>
      </c>
      <c r="K76" s="21">
        <v>24</v>
      </c>
      <c r="L76" s="21">
        <v>24</v>
      </c>
      <c r="M76" s="21">
        <v>26</v>
      </c>
      <c r="N76" s="21">
        <v>24</v>
      </c>
      <c r="O76" s="21">
        <v>38</v>
      </c>
      <c r="P76" s="21">
        <v>33</v>
      </c>
      <c r="Q76" s="21">
        <v>36</v>
      </c>
      <c r="R76" s="21">
        <v>32</v>
      </c>
      <c r="S76" s="21">
        <v>55</v>
      </c>
    </row>
    <row r="77" spans="1:19" ht="12.75">
      <c r="A77" s="10" t="s">
        <v>6</v>
      </c>
      <c r="B77" s="11">
        <v>57</v>
      </c>
      <c r="C77" s="11">
        <v>104</v>
      </c>
      <c r="D77" s="11">
        <v>74</v>
      </c>
      <c r="E77" s="11">
        <v>100</v>
      </c>
      <c r="F77" s="12">
        <v>73</v>
      </c>
      <c r="G77" s="12">
        <v>79</v>
      </c>
      <c r="H77" s="12">
        <v>58</v>
      </c>
      <c r="I77" s="12">
        <v>82</v>
      </c>
      <c r="J77" s="21">
        <v>75</v>
      </c>
      <c r="K77" s="21">
        <v>81</v>
      </c>
      <c r="L77" s="21">
        <v>90</v>
      </c>
      <c r="M77" s="21">
        <v>82</v>
      </c>
      <c r="N77" s="21">
        <v>75</v>
      </c>
      <c r="O77" s="21">
        <v>90</v>
      </c>
      <c r="P77" s="21">
        <v>69</v>
      </c>
      <c r="Q77" s="21">
        <v>99</v>
      </c>
      <c r="R77" s="21">
        <v>99</v>
      </c>
      <c r="S77" s="21">
        <v>128</v>
      </c>
    </row>
    <row r="78" spans="1:19" ht="13.5" thickBot="1">
      <c r="A78" s="22" t="s">
        <v>7</v>
      </c>
      <c r="B78" s="14">
        <v>9</v>
      </c>
      <c r="C78" s="14">
        <v>27</v>
      </c>
      <c r="D78" s="14">
        <v>21</v>
      </c>
      <c r="E78" s="14">
        <v>12</v>
      </c>
      <c r="F78" s="15">
        <v>9</v>
      </c>
      <c r="G78" s="15">
        <v>9</v>
      </c>
      <c r="H78" s="15">
        <v>5</v>
      </c>
      <c r="I78" s="15">
        <v>8</v>
      </c>
      <c r="J78" s="23">
        <v>9</v>
      </c>
      <c r="K78" s="23">
        <v>12</v>
      </c>
      <c r="L78" s="23">
        <v>8</v>
      </c>
      <c r="M78" s="23">
        <v>8</v>
      </c>
      <c r="N78" s="23">
        <v>8</v>
      </c>
      <c r="O78" s="23">
        <v>4</v>
      </c>
      <c r="P78" s="23">
        <v>11</v>
      </c>
      <c r="Q78" s="23">
        <v>11</v>
      </c>
      <c r="R78" s="23">
        <v>5</v>
      </c>
      <c r="S78" s="23">
        <v>9</v>
      </c>
    </row>
    <row r="79" spans="1:19" ht="13.5" thickBot="1" thickTop="1">
      <c r="A79" s="57" t="s">
        <v>27</v>
      </c>
      <c r="B79" s="58">
        <f aca="true" t="shared" si="0" ref="B79:G79">SUM(B75:B78)</f>
        <v>80</v>
      </c>
      <c r="C79" s="58">
        <f t="shared" si="0"/>
        <v>153</v>
      </c>
      <c r="D79" s="58">
        <f t="shared" si="0"/>
        <v>132</v>
      </c>
      <c r="E79" s="58">
        <f t="shared" si="0"/>
        <v>146</v>
      </c>
      <c r="F79" s="58">
        <f t="shared" si="0"/>
        <v>115</v>
      </c>
      <c r="G79" s="58">
        <f t="shared" si="0"/>
        <v>107</v>
      </c>
      <c r="H79" s="59">
        <f>SUM(H75:H78)</f>
        <v>88</v>
      </c>
      <c r="I79" s="58">
        <f>SUM(I75:I78)</f>
        <v>118</v>
      </c>
      <c r="J79" s="58">
        <v>114</v>
      </c>
      <c r="K79" s="58">
        <v>127</v>
      </c>
      <c r="L79" s="58">
        <v>137</v>
      </c>
      <c r="M79" s="58">
        <f aca="true" t="shared" si="1" ref="M79:R79">SUM(M75:M78)</f>
        <v>142</v>
      </c>
      <c r="N79" s="58">
        <f t="shared" si="1"/>
        <v>137</v>
      </c>
      <c r="O79" s="58">
        <f t="shared" si="1"/>
        <v>159</v>
      </c>
      <c r="P79" s="58">
        <f t="shared" si="1"/>
        <v>142</v>
      </c>
      <c r="Q79" s="58">
        <f t="shared" si="1"/>
        <v>187</v>
      </c>
      <c r="R79" s="58">
        <f t="shared" si="1"/>
        <v>175</v>
      </c>
      <c r="S79" s="58">
        <f>SUM(S75:S78)</f>
        <v>230</v>
      </c>
    </row>
    <row r="80" spans="1:19" ht="13.5" thickTop="1">
      <c r="A80" s="56" t="s">
        <v>52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62"/>
    </row>
    <row r="81" spans="1:19" ht="12">
      <c r="A81" s="2"/>
      <c r="B81" s="2"/>
      <c r="C81" s="2"/>
      <c r="D81" s="2"/>
      <c r="E81" s="2"/>
      <c r="F81" s="2"/>
      <c r="G81" s="2"/>
      <c r="H81" s="2"/>
      <c r="I81" s="2"/>
      <c r="L81" s="2"/>
      <c r="M81" s="2"/>
      <c r="N81" s="2"/>
      <c r="Q81" s="2"/>
      <c r="R81" s="2"/>
      <c r="S81" s="2"/>
    </row>
    <row r="82" spans="1:6" ht="12">
      <c r="A82" s="2"/>
      <c r="B82" s="2"/>
      <c r="C82" s="2"/>
      <c r="D82" s="2"/>
      <c r="E82" s="2"/>
      <c r="F82" s="2"/>
    </row>
    <row r="83" spans="1:6" ht="12">
      <c r="A83" s="2"/>
      <c r="B83" s="2"/>
      <c r="C83" s="2"/>
      <c r="D83" s="2"/>
      <c r="E83" s="2"/>
      <c r="F83" s="2"/>
    </row>
    <row r="84" spans="1:6" ht="12">
      <c r="A84" s="2"/>
      <c r="B84" s="2"/>
      <c r="C84" s="2"/>
      <c r="D84" s="2"/>
      <c r="E84" s="2"/>
      <c r="F84" s="2"/>
    </row>
    <row r="85" spans="1:6" ht="12">
      <c r="A85" s="2"/>
      <c r="B85" s="2"/>
      <c r="C85" s="2"/>
      <c r="D85" s="2"/>
      <c r="E85" s="2"/>
      <c r="F85" s="2"/>
    </row>
    <row r="86" spans="1:6" ht="12">
      <c r="A86" s="2"/>
      <c r="B86" s="2"/>
      <c r="C86" s="2"/>
      <c r="D86" s="2"/>
      <c r="E86" s="2"/>
      <c r="F86" s="2"/>
    </row>
    <row r="87" spans="1:6" ht="12">
      <c r="A87" s="2"/>
      <c r="B87" s="2"/>
      <c r="C87" s="2"/>
      <c r="D87" s="2"/>
      <c r="E87" s="2"/>
      <c r="F87" s="2"/>
    </row>
    <row r="88" spans="1:6" ht="12">
      <c r="A88" s="2"/>
      <c r="B88" s="2"/>
      <c r="C88" s="2"/>
      <c r="D88" s="2"/>
      <c r="E88" s="2"/>
      <c r="F88" s="2"/>
    </row>
    <row r="89" spans="1:6" ht="12">
      <c r="A89" s="2"/>
      <c r="B89" s="2"/>
      <c r="C89" s="2"/>
      <c r="D89" s="2"/>
      <c r="E89" s="2"/>
      <c r="F89" s="2"/>
    </row>
    <row r="90" spans="1:6" ht="12">
      <c r="A90" s="2"/>
      <c r="B90" s="2"/>
      <c r="C90" s="2"/>
      <c r="D90" s="2"/>
      <c r="E90" s="2"/>
      <c r="F90" s="2"/>
    </row>
    <row r="91" spans="1:6" ht="12">
      <c r="A91" s="2"/>
      <c r="B91" s="2"/>
      <c r="C91" s="2"/>
      <c r="D91" s="2"/>
      <c r="E91" s="2"/>
      <c r="F91" s="2"/>
    </row>
    <row r="92" spans="1:6" ht="12">
      <c r="A92" s="2"/>
      <c r="B92" s="2"/>
      <c r="C92" s="2"/>
      <c r="D92" s="2"/>
      <c r="E92" s="2"/>
      <c r="F92" s="2"/>
    </row>
    <row r="93" spans="1:6" ht="12">
      <c r="A93" s="2"/>
      <c r="B93" s="2"/>
      <c r="C93" s="2"/>
      <c r="D93" s="2"/>
      <c r="E93" s="2"/>
      <c r="F93" s="2"/>
    </row>
    <row r="94" spans="1:6" ht="12">
      <c r="A94" s="2"/>
      <c r="B94" s="2"/>
      <c r="C94" s="2"/>
      <c r="D94" s="2"/>
      <c r="E94" s="2"/>
      <c r="F94" s="2"/>
    </row>
    <row r="95" spans="1:6" ht="12">
      <c r="A95" s="2"/>
      <c r="B95" s="2"/>
      <c r="C95" s="2"/>
      <c r="D95" s="2"/>
      <c r="E95" s="2"/>
      <c r="F95" s="2"/>
    </row>
    <row r="96" spans="1:6" ht="12">
      <c r="A96" s="2"/>
      <c r="B96" s="2"/>
      <c r="C96" s="2"/>
      <c r="D96" s="2"/>
      <c r="E96" s="2"/>
      <c r="F96" s="2"/>
    </row>
    <row r="97" spans="1:6" ht="12">
      <c r="A97" s="2"/>
      <c r="B97" s="2"/>
      <c r="C97" s="2"/>
      <c r="D97" s="2"/>
      <c r="E97" s="2"/>
      <c r="F97" s="2"/>
    </row>
    <row r="98" spans="1:6" ht="12">
      <c r="A98" s="2"/>
      <c r="B98" s="2"/>
      <c r="C98" s="2"/>
      <c r="D98" s="2"/>
      <c r="E98" s="2"/>
      <c r="F98" s="2"/>
    </row>
    <row r="99" spans="1:6" ht="12">
      <c r="A99" s="2"/>
      <c r="B99" s="2"/>
      <c r="C99" s="2"/>
      <c r="D99" s="2"/>
      <c r="E99" s="2"/>
      <c r="F99" s="2"/>
    </row>
    <row r="100" spans="1:6" ht="12">
      <c r="A100" s="2"/>
      <c r="B100" s="2"/>
      <c r="C100" s="2"/>
      <c r="D100" s="2"/>
      <c r="E100" s="2"/>
      <c r="F100" s="2"/>
    </row>
    <row r="101" spans="1:6" ht="12">
      <c r="A101" s="2"/>
      <c r="B101" s="2"/>
      <c r="C101" s="2"/>
      <c r="D101" s="2"/>
      <c r="E101" s="2"/>
      <c r="F101" s="2"/>
    </row>
    <row r="102" spans="1:6" ht="12">
      <c r="A102" s="2"/>
      <c r="B102" s="2"/>
      <c r="C102" s="2"/>
      <c r="D102" s="2"/>
      <c r="E102" s="2"/>
      <c r="F102" s="2"/>
    </row>
    <row r="103" spans="1:6" ht="12">
      <c r="A103" s="2"/>
      <c r="B103" s="2"/>
      <c r="C103" s="2"/>
      <c r="D103" s="2"/>
      <c r="E103" s="2"/>
      <c r="F103" s="2"/>
    </row>
    <row r="104" spans="1:6" ht="12">
      <c r="A104" s="2"/>
      <c r="B104" s="2"/>
      <c r="C104" s="2"/>
      <c r="D104" s="2"/>
      <c r="E104" s="2"/>
      <c r="F104" s="2"/>
    </row>
    <row r="105" spans="1:6" ht="12">
      <c r="A105" s="2"/>
      <c r="B105" s="2"/>
      <c r="C105" s="2"/>
      <c r="D105" s="2"/>
      <c r="E105" s="2"/>
      <c r="F105" s="2"/>
    </row>
    <row r="106" spans="1:6" ht="12">
      <c r="A106" s="2"/>
      <c r="B106" s="2"/>
      <c r="C106" s="2"/>
      <c r="D106" s="2"/>
      <c r="E106" s="2"/>
      <c r="F106" s="2"/>
    </row>
    <row r="107" spans="1:6" ht="12">
      <c r="A107" s="2"/>
      <c r="B107" s="2"/>
      <c r="C107" s="2"/>
      <c r="D107" s="2"/>
      <c r="E107" s="2"/>
      <c r="F107" s="2"/>
    </row>
    <row r="108" spans="1:6" ht="12">
      <c r="A108" s="2"/>
      <c r="B108" s="2"/>
      <c r="C108" s="2"/>
      <c r="D108" s="2"/>
      <c r="E108" s="2"/>
      <c r="F108" s="2"/>
    </row>
    <row r="109" spans="1:24" ht="17.25" customHeight="1" thickBot="1">
      <c r="A109" s="2"/>
      <c r="B109" s="2"/>
      <c r="C109" s="2"/>
      <c r="D109" s="2"/>
      <c r="E109" s="2"/>
      <c r="F109" s="2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</row>
    <row r="110" spans="1:24" ht="26.25" customHeight="1" thickBot="1" thickTop="1">
      <c r="A110" s="25" t="s">
        <v>18</v>
      </c>
      <c r="B110" s="26" t="s">
        <v>49</v>
      </c>
      <c r="C110" s="26">
        <v>2006</v>
      </c>
      <c r="D110" s="26">
        <v>2007</v>
      </c>
      <c r="E110" s="26">
        <v>2008</v>
      </c>
      <c r="F110" s="18">
        <v>2009</v>
      </c>
      <c r="G110" s="17">
        <v>2010</v>
      </c>
      <c r="H110" s="17">
        <v>2011</v>
      </c>
      <c r="I110" s="17">
        <v>2012</v>
      </c>
      <c r="J110" s="17">
        <v>2013</v>
      </c>
      <c r="K110" s="17">
        <v>2014</v>
      </c>
      <c r="L110" s="47">
        <v>2015</v>
      </c>
      <c r="M110" s="47">
        <v>2016</v>
      </c>
      <c r="N110" s="47">
        <v>2017</v>
      </c>
      <c r="O110" s="47">
        <v>2018</v>
      </c>
      <c r="P110" s="47">
        <v>2019</v>
      </c>
      <c r="Q110" s="47">
        <v>2020</v>
      </c>
      <c r="R110" s="47">
        <v>2021</v>
      </c>
      <c r="S110" s="47" t="s">
        <v>51</v>
      </c>
      <c r="T110" s="49">
        <v>2012</v>
      </c>
      <c r="U110" s="49">
        <v>2013</v>
      </c>
      <c r="V110" s="49">
        <v>2014</v>
      </c>
      <c r="W110" s="49">
        <v>2015</v>
      </c>
      <c r="X110" s="46" t="s">
        <v>45</v>
      </c>
    </row>
    <row r="111" spans="1:24" ht="13.5" thickTop="1">
      <c r="A111" s="27" t="s">
        <v>38</v>
      </c>
      <c r="B111" s="11">
        <v>18</v>
      </c>
      <c r="C111" s="12">
        <v>49</v>
      </c>
      <c r="D111" s="12">
        <v>36</v>
      </c>
      <c r="E111" s="12">
        <v>43</v>
      </c>
      <c r="F111" s="12">
        <v>36</v>
      </c>
      <c r="G111" s="12">
        <v>41</v>
      </c>
      <c r="H111" s="12">
        <v>36</v>
      </c>
      <c r="I111" s="12">
        <v>43</v>
      </c>
      <c r="J111" s="21">
        <v>48</v>
      </c>
      <c r="K111" s="21">
        <v>61</v>
      </c>
      <c r="L111" s="21">
        <v>59</v>
      </c>
      <c r="M111" s="21">
        <v>58</v>
      </c>
      <c r="N111" s="21">
        <v>52</v>
      </c>
      <c r="O111" s="21">
        <v>46</v>
      </c>
      <c r="P111" s="21">
        <v>53</v>
      </c>
      <c r="Q111" s="21">
        <v>81</v>
      </c>
      <c r="R111" s="21">
        <v>73</v>
      </c>
      <c r="S111" s="21">
        <v>92</v>
      </c>
      <c r="T111" s="49">
        <f>I111/I126*100</f>
        <v>36.440677966101696</v>
      </c>
      <c r="U111" s="49">
        <f>J111/J126*100</f>
        <v>42.10526315789473</v>
      </c>
      <c r="V111" s="49">
        <f>K111/K126*100</f>
        <v>48.031496062992126</v>
      </c>
      <c r="W111" s="49">
        <f>L111/L126*100</f>
        <v>43.06569343065693</v>
      </c>
      <c r="X111" s="49">
        <f>M111/M126*100</f>
        <v>40.845070422535215</v>
      </c>
    </row>
    <row r="112" spans="1:24" ht="12.75">
      <c r="A112" s="27" t="s">
        <v>37</v>
      </c>
      <c r="B112" s="11">
        <v>18</v>
      </c>
      <c r="C112" s="12">
        <v>10</v>
      </c>
      <c r="D112" s="12">
        <v>14</v>
      </c>
      <c r="E112" s="12">
        <v>19</v>
      </c>
      <c r="F112" s="12">
        <v>7</v>
      </c>
      <c r="G112" s="12">
        <v>10</v>
      </c>
      <c r="H112" s="12">
        <v>17</v>
      </c>
      <c r="I112" s="12">
        <v>14</v>
      </c>
      <c r="J112" s="21">
        <v>15</v>
      </c>
      <c r="K112" s="21">
        <v>9</v>
      </c>
      <c r="L112" s="21">
        <v>15</v>
      </c>
      <c r="M112" s="21">
        <v>13</v>
      </c>
      <c r="N112" s="21">
        <v>11</v>
      </c>
      <c r="O112" s="21">
        <v>4</v>
      </c>
      <c r="P112" s="21">
        <v>3</v>
      </c>
      <c r="Q112" s="21">
        <v>13</v>
      </c>
      <c r="R112" s="21">
        <v>11</v>
      </c>
      <c r="S112" s="21">
        <v>13</v>
      </c>
      <c r="T112" s="49">
        <f>I112/I126*100</f>
        <v>11.864406779661017</v>
      </c>
      <c r="U112" s="49">
        <f>J112/J126*100</f>
        <v>13.157894736842104</v>
      </c>
      <c r="V112" s="49">
        <f>K112/K126*100</f>
        <v>7.086614173228346</v>
      </c>
      <c r="W112" s="49">
        <f>L112/L126*100</f>
        <v>10.948905109489052</v>
      </c>
      <c r="X112" s="49">
        <f>M112/M126*100</f>
        <v>9.15492957746479</v>
      </c>
    </row>
    <row r="113" spans="1:24" ht="12.75">
      <c r="A113" s="27" t="s">
        <v>36</v>
      </c>
      <c r="B113" s="11">
        <v>15</v>
      </c>
      <c r="C113" s="12">
        <v>20</v>
      </c>
      <c r="D113" s="12">
        <v>14</v>
      </c>
      <c r="E113" s="12">
        <v>25</v>
      </c>
      <c r="F113" s="12">
        <v>24</v>
      </c>
      <c r="G113" s="12">
        <v>11</v>
      </c>
      <c r="H113" s="12">
        <v>11</v>
      </c>
      <c r="I113" s="12">
        <v>13</v>
      </c>
      <c r="J113" s="21">
        <v>8</v>
      </c>
      <c r="K113" s="21">
        <v>17</v>
      </c>
      <c r="L113" s="21">
        <v>10</v>
      </c>
      <c r="M113" s="21">
        <v>14</v>
      </c>
      <c r="N113" s="21">
        <v>18</v>
      </c>
      <c r="O113" s="21">
        <v>24</v>
      </c>
      <c r="P113" s="21">
        <v>27</v>
      </c>
      <c r="Q113" s="21">
        <v>27</v>
      </c>
      <c r="R113" s="21">
        <v>26</v>
      </c>
      <c r="S113" s="21">
        <v>35</v>
      </c>
      <c r="T113" s="49">
        <f>I113/I126*100</f>
        <v>11.016949152542372</v>
      </c>
      <c r="U113" s="49">
        <f>J113/J126*100</f>
        <v>7.017543859649122</v>
      </c>
      <c r="V113" s="49">
        <f>K113/K126*100</f>
        <v>13.385826771653544</v>
      </c>
      <c r="W113" s="49">
        <f>L113/L126*100</f>
        <v>7.2992700729927</v>
      </c>
      <c r="X113" s="49">
        <f>M113/M126*100</f>
        <v>9.859154929577464</v>
      </c>
    </row>
    <row r="114" spans="1:24" ht="12.75">
      <c r="A114" s="28" t="s">
        <v>35</v>
      </c>
      <c r="B114" s="11">
        <v>7</v>
      </c>
      <c r="C114" s="12">
        <v>11</v>
      </c>
      <c r="D114" s="12">
        <v>10</v>
      </c>
      <c r="E114" s="12">
        <v>9</v>
      </c>
      <c r="F114" s="12">
        <v>12</v>
      </c>
      <c r="G114" s="12">
        <v>11</v>
      </c>
      <c r="H114" s="12">
        <v>1</v>
      </c>
      <c r="I114" s="12">
        <v>8</v>
      </c>
      <c r="J114" s="21">
        <v>12</v>
      </c>
      <c r="K114" s="21">
        <v>12</v>
      </c>
      <c r="L114" s="21">
        <v>12</v>
      </c>
      <c r="M114" s="21">
        <v>16</v>
      </c>
      <c r="N114" s="21">
        <v>11</v>
      </c>
      <c r="O114" s="21">
        <v>23</v>
      </c>
      <c r="P114" s="21">
        <v>13</v>
      </c>
      <c r="Q114" s="21">
        <v>13</v>
      </c>
      <c r="R114" s="21">
        <v>12</v>
      </c>
      <c r="S114" s="21">
        <v>22</v>
      </c>
      <c r="T114" s="49">
        <f>I114/I126*100</f>
        <v>6.779661016949152</v>
      </c>
      <c r="U114" s="49">
        <f>J114/J126*100</f>
        <v>10.526315789473683</v>
      </c>
      <c r="V114" s="49">
        <f>K114/K126*100</f>
        <v>9.448818897637794</v>
      </c>
      <c r="W114" s="49">
        <f>L114/L126*100</f>
        <v>8.75912408759124</v>
      </c>
      <c r="X114" s="49">
        <f>M114/M126*100</f>
        <v>11.267605633802818</v>
      </c>
    </row>
    <row r="115" spans="1:24" ht="12.75">
      <c r="A115" s="27" t="s">
        <v>34</v>
      </c>
      <c r="B115" s="11">
        <v>5</v>
      </c>
      <c r="C115" s="12">
        <v>13</v>
      </c>
      <c r="D115" s="12">
        <v>4</v>
      </c>
      <c r="E115" s="12">
        <v>10</v>
      </c>
      <c r="F115" s="12">
        <v>7</v>
      </c>
      <c r="G115" s="12">
        <v>5</v>
      </c>
      <c r="H115" s="12">
        <v>8</v>
      </c>
      <c r="I115" s="12">
        <v>5</v>
      </c>
      <c r="J115" s="21">
        <v>6</v>
      </c>
      <c r="K115" s="21">
        <v>7</v>
      </c>
      <c r="L115" s="21">
        <v>7</v>
      </c>
      <c r="M115" s="21">
        <v>3</v>
      </c>
      <c r="N115" s="21">
        <v>3</v>
      </c>
      <c r="O115" s="21">
        <v>5</v>
      </c>
      <c r="P115" s="21">
        <v>6</v>
      </c>
      <c r="Q115" s="21">
        <v>8</v>
      </c>
      <c r="R115" s="21">
        <v>4</v>
      </c>
      <c r="S115" s="21">
        <v>4</v>
      </c>
      <c r="T115" s="49">
        <f>I115/I126*100</f>
        <v>4.23728813559322</v>
      </c>
      <c r="U115" s="49">
        <f>J115/J126*100</f>
        <v>5.263157894736842</v>
      </c>
      <c r="V115" s="49">
        <f>K115/K126*100</f>
        <v>5.511811023622047</v>
      </c>
      <c r="W115" s="49">
        <f>L115/L126*100</f>
        <v>5.109489051094891</v>
      </c>
      <c r="X115" s="49">
        <f>M115/M126*100</f>
        <v>2.112676056338028</v>
      </c>
    </row>
    <row r="116" spans="1:24" ht="12.75">
      <c r="A116" s="27" t="s">
        <v>33</v>
      </c>
      <c r="B116" s="11">
        <v>3</v>
      </c>
      <c r="C116" s="12">
        <v>17</v>
      </c>
      <c r="D116" s="12">
        <v>9</v>
      </c>
      <c r="E116" s="12">
        <v>12</v>
      </c>
      <c r="F116" s="12">
        <v>6</v>
      </c>
      <c r="G116" s="12">
        <v>4</v>
      </c>
      <c r="H116" s="12">
        <v>6</v>
      </c>
      <c r="I116" s="12">
        <v>5</v>
      </c>
      <c r="J116" s="21">
        <v>3</v>
      </c>
      <c r="K116" s="21">
        <v>9</v>
      </c>
      <c r="L116" s="21">
        <v>5</v>
      </c>
      <c r="M116" s="21">
        <v>8</v>
      </c>
      <c r="N116" s="21">
        <v>9</v>
      </c>
      <c r="O116" s="21">
        <v>10</v>
      </c>
      <c r="P116" s="21">
        <v>8</v>
      </c>
      <c r="Q116" s="21">
        <v>7</v>
      </c>
      <c r="R116" s="21">
        <v>9</v>
      </c>
      <c r="S116" s="21">
        <v>7</v>
      </c>
      <c r="T116" s="49">
        <f>I116/I126*100</f>
        <v>4.23728813559322</v>
      </c>
      <c r="U116" s="49">
        <f>J116/J126*100</f>
        <v>2.631578947368421</v>
      </c>
      <c r="V116" s="49">
        <f>K116/K126*100</f>
        <v>7.086614173228346</v>
      </c>
      <c r="W116" s="49">
        <f>L116/L126*100</f>
        <v>3.64963503649635</v>
      </c>
      <c r="X116" s="49">
        <f>M116/M126*100</f>
        <v>5.633802816901409</v>
      </c>
    </row>
    <row r="117" spans="1:24" ht="12.75">
      <c r="A117" s="27" t="s">
        <v>31</v>
      </c>
      <c r="B117" s="11">
        <v>2</v>
      </c>
      <c r="C117" s="12">
        <v>4</v>
      </c>
      <c r="D117" s="12">
        <v>3</v>
      </c>
      <c r="E117" s="12">
        <v>13</v>
      </c>
      <c r="F117" s="12">
        <v>5</v>
      </c>
      <c r="G117" s="12">
        <v>8</v>
      </c>
      <c r="H117" s="12">
        <v>2</v>
      </c>
      <c r="I117" s="12">
        <v>8</v>
      </c>
      <c r="J117" s="21">
        <v>9</v>
      </c>
      <c r="K117" s="21">
        <v>1</v>
      </c>
      <c r="L117" s="21">
        <v>17</v>
      </c>
      <c r="M117" s="21">
        <v>11</v>
      </c>
      <c r="N117" s="21">
        <v>17</v>
      </c>
      <c r="O117" s="21">
        <v>32</v>
      </c>
      <c r="P117" s="21">
        <v>17</v>
      </c>
      <c r="Q117" s="21">
        <v>8</v>
      </c>
      <c r="R117" s="21">
        <v>22</v>
      </c>
      <c r="S117" s="21">
        <v>26</v>
      </c>
      <c r="T117" s="49">
        <f>I117/I126*100</f>
        <v>6.779661016949152</v>
      </c>
      <c r="U117" s="49">
        <f>J117/J126*100</f>
        <v>7.894736842105263</v>
      </c>
      <c r="V117" s="49">
        <f>K117/K126*100</f>
        <v>0.7874015748031495</v>
      </c>
      <c r="W117" s="49">
        <f>L117/L126*100</f>
        <v>12.408759124087592</v>
      </c>
      <c r="X117" s="49">
        <f>M117/M126*100</f>
        <v>7.746478873239436</v>
      </c>
    </row>
    <row r="118" spans="1:24" ht="12.75">
      <c r="A118" s="27" t="s">
        <v>30</v>
      </c>
      <c r="B118" s="11">
        <v>2</v>
      </c>
      <c r="C118" s="12">
        <v>5</v>
      </c>
      <c r="D118" s="12">
        <v>3</v>
      </c>
      <c r="E118" s="12">
        <v>4</v>
      </c>
      <c r="F118" s="12">
        <v>5</v>
      </c>
      <c r="G118" s="12">
        <v>2</v>
      </c>
      <c r="H118" s="12">
        <v>2</v>
      </c>
      <c r="I118" s="12">
        <v>13</v>
      </c>
      <c r="J118" s="21">
        <v>3</v>
      </c>
      <c r="K118" s="21">
        <v>3</v>
      </c>
      <c r="L118" s="21">
        <v>4</v>
      </c>
      <c r="M118" s="21">
        <v>9</v>
      </c>
      <c r="N118" s="21">
        <v>5</v>
      </c>
      <c r="O118" s="21">
        <v>6</v>
      </c>
      <c r="P118" s="21">
        <v>3</v>
      </c>
      <c r="Q118" s="21">
        <v>3</v>
      </c>
      <c r="R118" s="21">
        <v>3</v>
      </c>
      <c r="S118" s="21">
        <v>4</v>
      </c>
      <c r="T118" s="49">
        <f>I118/I126*100</f>
        <v>11.016949152542372</v>
      </c>
      <c r="U118" s="49">
        <f>J118/J126*100</f>
        <v>2.631578947368421</v>
      </c>
      <c r="V118" s="49">
        <f>K118/K126*100</f>
        <v>2.3622047244094486</v>
      </c>
      <c r="W118" s="49">
        <f>L118/L126*100</f>
        <v>2.9197080291970803</v>
      </c>
      <c r="X118" s="49">
        <f>M118/M126*100</f>
        <v>6.338028169014084</v>
      </c>
    </row>
    <row r="119" spans="1:24" ht="12.75">
      <c r="A119" s="27" t="s">
        <v>32</v>
      </c>
      <c r="B119" s="11">
        <v>3</v>
      </c>
      <c r="C119" s="12">
        <v>11</v>
      </c>
      <c r="D119" s="12">
        <v>4</v>
      </c>
      <c r="E119" s="12">
        <v>3</v>
      </c>
      <c r="F119" s="12">
        <v>2</v>
      </c>
      <c r="G119" s="12">
        <v>5</v>
      </c>
      <c r="H119" s="12">
        <v>1</v>
      </c>
      <c r="I119" s="12">
        <v>5</v>
      </c>
      <c r="J119" s="21">
        <v>4</v>
      </c>
      <c r="K119" s="21">
        <v>6</v>
      </c>
      <c r="L119" s="21">
        <v>5</v>
      </c>
      <c r="M119" s="21">
        <v>6</v>
      </c>
      <c r="N119" s="21">
        <v>3</v>
      </c>
      <c r="O119" s="21">
        <v>5</v>
      </c>
      <c r="P119" s="21">
        <v>5</v>
      </c>
      <c r="Q119" s="21">
        <v>9</v>
      </c>
      <c r="R119" s="21">
        <v>10</v>
      </c>
      <c r="S119" s="21">
        <v>14</v>
      </c>
      <c r="T119" s="49">
        <f>I119/I126*100</f>
        <v>4.23728813559322</v>
      </c>
      <c r="U119" s="49">
        <f>J119/J126*100</f>
        <v>3.508771929824561</v>
      </c>
      <c r="V119" s="49">
        <f>K119/K126*100</f>
        <v>4.724409448818897</v>
      </c>
      <c r="W119" s="49">
        <f>L119/L126*100</f>
        <v>3.64963503649635</v>
      </c>
      <c r="X119" s="49">
        <f>M119/M126*100</f>
        <v>4.225352112676056</v>
      </c>
    </row>
    <row r="120" spans="1:24" ht="12.75">
      <c r="A120" s="27" t="s">
        <v>46</v>
      </c>
      <c r="B120" s="11">
        <v>7</v>
      </c>
      <c r="C120" s="12">
        <v>13</v>
      </c>
      <c r="D120" s="12">
        <v>16</v>
      </c>
      <c r="E120" s="12">
        <v>8</v>
      </c>
      <c r="F120" s="12">
        <v>11</v>
      </c>
      <c r="G120" s="12">
        <v>10</v>
      </c>
      <c r="H120" s="12">
        <v>4</v>
      </c>
      <c r="I120" s="12">
        <v>4</v>
      </c>
      <c r="J120" s="21">
        <v>6</v>
      </c>
      <c r="K120" s="21">
        <v>2</v>
      </c>
      <c r="L120" s="21">
        <v>3</v>
      </c>
      <c r="M120" s="21">
        <v>4</v>
      </c>
      <c r="N120" s="21">
        <f>SUM(N121:N125)</f>
        <v>8</v>
      </c>
      <c r="O120" s="21">
        <v>4</v>
      </c>
      <c r="P120" s="21">
        <v>7</v>
      </c>
      <c r="Q120" s="21">
        <v>18</v>
      </c>
      <c r="R120" s="21">
        <v>5</v>
      </c>
      <c r="S120" s="21">
        <v>13</v>
      </c>
      <c r="T120" s="49">
        <f>I120/I126*100</f>
        <v>3.389830508474576</v>
      </c>
      <c r="U120" s="49">
        <f>J120/J126*100</f>
        <v>5.263157894736842</v>
      </c>
      <c r="V120" s="49">
        <f>K120/K126*100</f>
        <v>1.574803149606299</v>
      </c>
      <c r="W120" s="49">
        <f>L120/L126*100</f>
        <v>2.18978102189781</v>
      </c>
      <c r="X120" s="49">
        <f>M120/M126*100</f>
        <v>2.8169014084507045</v>
      </c>
    </row>
    <row r="121" spans="1:24" ht="12">
      <c r="A121" s="45" t="s">
        <v>40</v>
      </c>
      <c r="B121" s="42">
        <v>3</v>
      </c>
      <c r="C121" s="43">
        <v>8</v>
      </c>
      <c r="D121" s="43">
        <v>7</v>
      </c>
      <c r="E121" s="43">
        <v>1</v>
      </c>
      <c r="F121" s="43">
        <v>3</v>
      </c>
      <c r="G121" s="43">
        <v>6</v>
      </c>
      <c r="H121" s="43">
        <v>1</v>
      </c>
      <c r="I121" s="43">
        <v>0</v>
      </c>
      <c r="J121" s="44">
        <v>2</v>
      </c>
      <c r="K121" s="44">
        <v>2</v>
      </c>
      <c r="L121" s="44">
        <v>1</v>
      </c>
      <c r="M121" s="44">
        <v>1</v>
      </c>
      <c r="N121" s="44">
        <v>2</v>
      </c>
      <c r="O121" s="44">
        <v>0</v>
      </c>
      <c r="P121" s="44">
        <v>2</v>
      </c>
      <c r="Q121" s="44">
        <v>2</v>
      </c>
      <c r="R121" s="44">
        <v>0</v>
      </c>
      <c r="S121" s="44">
        <v>3</v>
      </c>
      <c r="T121" s="46"/>
      <c r="U121" s="46"/>
      <c r="V121" s="46"/>
      <c r="W121" s="46"/>
      <c r="X121" s="46"/>
    </row>
    <row r="122" spans="1:23" ht="12">
      <c r="A122" s="45" t="s">
        <v>41</v>
      </c>
      <c r="B122" s="42">
        <v>3</v>
      </c>
      <c r="C122" s="43">
        <v>2</v>
      </c>
      <c r="D122" s="43">
        <v>6</v>
      </c>
      <c r="E122" s="43">
        <v>6</v>
      </c>
      <c r="F122" s="43">
        <v>5</v>
      </c>
      <c r="G122" s="43">
        <v>4</v>
      </c>
      <c r="H122" s="43">
        <v>2</v>
      </c>
      <c r="I122" s="43">
        <v>3</v>
      </c>
      <c r="J122" s="44">
        <v>2</v>
      </c>
      <c r="K122" s="44">
        <v>0</v>
      </c>
      <c r="L122" s="44">
        <v>1</v>
      </c>
      <c r="M122" s="44">
        <v>2</v>
      </c>
      <c r="N122" s="44">
        <v>2</v>
      </c>
      <c r="O122" s="44">
        <v>3</v>
      </c>
      <c r="P122" s="44">
        <v>5</v>
      </c>
      <c r="Q122" s="44">
        <v>11</v>
      </c>
      <c r="R122" s="44">
        <v>3</v>
      </c>
      <c r="S122" s="44">
        <v>4</v>
      </c>
      <c r="T122" s="50"/>
      <c r="U122" s="50"/>
      <c r="V122" s="50"/>
      <c r="W122" s="50"/>
    </row>
    <row r="123" spans="1:23" ht="12">
      <c r="A123" s="45" t="s">
        <v>42</v>
      </c>
      <c r="B123" s="42">
        <v>1</v>
      </c>
      <c r="C123" s="43">
        <v>3</v>
      </c>
      <c r="D123" s="43">
        <v>2</v>
      </c>
      <c r="E123" s="43">
        <v>0</v>
      </c>
      <c r="F123" s="43">
        <v>3</v>
      </c>
      <c r="G123" s="43">
        <v>0</v>
      </c>
      <c r="H123" s="43">
        <v>0</v>
      </c>
      <c r="I123" s="43">
        <v>0</v>
      </c>
      <c r="J123" s="44">
        <v>2</v>
      </c>
      <c r="K123" s="44">
        <v>0</v>
      </c>
      <c r="L123" s="44">
        <v>0</v>
      </c>
      <c r="M123" s="44">
        <v>0</v>
      </c>
      <c r="N123" s="44">
        <v>2</v>
      </c>
      <c r="O123" s="44">
        <v>1</v>
      </c>
      <c r="P123" s="44">
        <v>0</v>
      </c>
      <c r="Q123" s="44">
        <v>2</v>
      </c>
      <c r="R123" s="44">
        <v>1</v>
      </c>
      <c r="S123" s="44">
        <v>5</v>
      </c>
      <c r="T123" s="50"/>
      <c r="U123" s="50"/>
      <c r="V123" s="50"/>
      <c r="W123" s="50"/>
    </row>
    <row r="124" spans="1:23" ht="12">
      <c r="A124" s="45" t="s">
        <v>43</v>
      </c>
      <c r="B124" s="42">
        <v>0</v>
      </c>
      <c r="C124" s="43">
        <v>0</v>
      </c>
      <c r="D124" s="43">
        <v>1</v>
      </c>
      <c r="E124" s="43">
        <v>1</v>
      </c>
      <c r="F124" s="43">
        <v>0</v>
      </c>
      <c r="G124" s="43">
        <v>0</v>
      </c>
      <c r="H124" s="43">
        <v>1</v>
      </c>
      <c r="I124" s="43">
        <v>1</v>
      </c>
      <c r="J124" s="44">
        <v>0</v>
      </c>
      <c r="K124" s="44">
        <v>0</v>
      </c>
      <c r="L124" s="44">
        <v>1</v>
      </c>
      <c r="M124" s="44">
        <v>1</v>
      </c>
      <c r="N124" s="44">
        <v>2</v>
      </c>
      <c r="O124" s="44">
        <v>0</v>
      </c>
      <c r="P124" s="44">
        <v>0</v>
      </c>
      <c r="Q124" s="44">
        <v>1</v>
      </c>
      <c r="R124" s="44">
        <v>1</v>
      </c>
      <c r="S124" s="44">
        <v>1</v>
      </c>
      <c r="T124" s="50"/>
      <c r="U124" s="50"/>
      <c r="V124" s="50"/>
      <c r="W124" s="50"/>
    </row>
    <row r="125" spans="1:19" ht="12.75" thickBot="1">
      <c r="A125" s="45" t="s">
        <v>48</v>
      </c>
      <c r="B125" s="42" t="s">
        <v>23</v>
      </c>
      <c r="C125" s="42" t="s">
        <v>23</v>
      </c>
      <c r="D125" s="42" t="s">
        <v>23</v>
      </c>
      <c r="E125" s="42" t="s">
        <v>23</v>
      </c>
      <c r="F125" s="42" t="s">
        <v>23</v>
      </c>
      <c r="G125" s="42" t="s">
        <v>23</v>
      </c>
      <c r="H125" s="42" t="s">
        <v>23</v>
      </c>
      <c r="I125" s="42" t="s">
        <v>23</v>
      </c>
      <c r="J125" s="42" t="s">
        <v>23</v>
      </c>
      <c r="K125" s="42" t="s">
        <v>23</v>
      </c>
      <c r="L125" s="42" t="s">
        <v>23</v>
      </c>
      <c r="M125" s="42" t="s">
        <v>23</v>
      </c>
      <c r="N125" s="42" t="s">
        <v>23</v>
      </c>
      <c r="O125" s="42" t="s">
        <v>23</v>
      </c>
      <c r="P125" s="42" t="s">
        <v>23</v>
      </c>
      <c r="Q125" s="44">
        <v>2</v>
      </c>
      <c r="R125" s="44">
        <v>0</v>
      </c>
      <c r="S125" s="44">
        <v>0</v>
      </c>
    </row>
    <row r="126" spans="1:19" ht="13.5" thickBot="1" thickTop="1">
      <c r="A126" s="24" t="s">
        <v>27</v>
      </c>
      <c r="B126" s="48">
        <f aca="true" t="shared" si="2" ref="B126:K126">SUM(B111:B120)</f>
        <v>80</v>
      </c>
      <c r="C126" s="48">
        <f t="shared" si="2"/>
        <v>153</v>
      </c>
      <c r="D126" s="48">
        <f t="shared" si="2"/>
        <v>113</v>
      </c>
      <c r="E126" s="48">
        <f t="shared" si="2"/>
        <v>146</v>
      </c>
      <c r="F126" s="48">
        <f t="shared" si="2"/>
        <v>115</v>
      </c>
      <c r="G126" s="48">
        <f t="shared" si="2"/>
        <v>107</v>
      </c>
      <c r="H126" s="48">
        <f t="shared" si="2"/>
        <v>88</v>
      </c>
      <c r="I126" s="48">
        <f t="shared" si="2"/>
        <v>118</v>
      </c>
      <c r="J126" s="48">
        <f t="shared" si="2"/>
        <v>114</v>
      </c>
      <c r="K126" s="48">
        <f t="shared" si="2"/>
        <v>127</v>
      </c>
      <c r="L126" s="48">
        <f aca="true" t="shared" si="3" ref="L126:Q126">SUM(L111:L120)</f>
        <v>137</v>
      </c>
      <c r="M126" s="48">
        <f t="shared" si="3"/>
        <v>142</v>
      </c>
      <c r="N126" s="48">
        <f t="shared" si="3"/>
        <v>137</v>
      </c>
      <c r="O126" s="48">
        <f t="shared" si="3"/>
        <v>159</v>
      </c>
      <c r="P126" s="48">
        <f t="shared" si="3"/>
        <v>142</v>
      </c>
      <c r="Q126" s="48">
        <f t="shared" si="3"/>
        <v>187</v>
      </c>
      <c r="R126" s="48">
        <f>SUM(R111:R120)</f>
        <v>175</v>
      </c>
      <c r="S126" s="48">
        <f>SUM(S111:S120)</f>
        <v>230</v>
      </c>
    </row>
    <row r="127" spans="1:201" s="60" customFormat="1" ht="13.5" thickTop="1">
      <c r="A127" s="56" t="s">
        <v>53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61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</row>
    <row r="128" spans="1:201" ht="12">
      <c r="A128" s="2"/>
      <c r="B128" s="2"/>
      <c r="C128" s="2"/>
      <c r="D128" s="2"/>
      <c r="E128" s="2"/>
      <c r="F128" s="2"/>
      <c r="G128" s="2"/>
      <c r="H128" s="2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</row>
    <row r="129" spans="1:8" ht="12">
      <c r="A129" s="2"/>
      <c r="B129" s="2"/>
      <c r="C129" s="2"/>
      <c r="D129" s="2"/>
      <c r="E129" s="2"/>
      <c r="F129" s="2"/>
      <c r="G129" s="2"/>
      <c r="H129" s="2"/>
    </row>
    <row r="130" spans="1:8" ht="12">
      <c r="A130" s="2"/>
      <c r="B130" s="2"/>
      <c r="C130" s="2"/>
      <c r="D130" s="2"/>
      <c r="E130" s="2"/>
      <c r="F130" s="2"/>
      <c r="G130" s="2"/>
      <c r="H130" s="2"/>
    </row>
    <row r="131" spans="1:8" ht="12">
      <c r="A131" s="2"/>
      <c r="B131" s="2"/>
      <c r="C131" s="2"/>
      <c r="D131" s="2"/>
      <c r="E131" s="2"/>
      <c r="F131" s="2"/>
      <c r="G131" s="2"/>
      <c r="H131" s="2"/>
    </row>
    <row r="132" spans="1:8" ht="12">
      <c r="A132" s="2"/>
      <c r="B132" s="2"/>
      <c r="C132" s="2"/>
      <c r="D132" s="2"/>
      <c r="E132" s="2"/>
      <c r="F132" s="2"/>
      <c r="G132" s="2"/>
      <c r="H132" s="2"/>
    </row>
    <row r="133" spans="1:8" ht="12">
      <c r="A133" s="2"/>
      <c r="B133" s="2"/>
      <c r="C133" s="2"/>
      <c r="D133" s="2"/>
      <c r="E133" s="2"/>
      <c r="F133" s="2"/>
      <c r="G133" s="2"/>
      <c r="H133" s="2"/>
    </row>
    <row r="134" spans="1:8" ht="12">
      <c r="A134" s="2"/>
      <c r="B134" s="2"/>
      <c r="C134" s="2"/>
      <c r="D134" s="2"/>
      <c r="E134" s="2"/>
      <c r="F134" s="2"/>
      <c r="G134" s="2"/>
      <c r="H134" s="2"/>
    </row>
    <row r="135" spans="1:8" ht="12">
      <c r="A135" s="2"/>
      <c r="B135" s="2"/>
      <c r="C135" s="2"/>
      <c r="D135" s="2"/>
      <c r="E135" s="2"/>
      <c r="F135" s="2"/>
      <c r="G135" s="2"/>
      <c r="H135" s="2"/>
    </row>
    <row r="136" spans="1:8" ht="12">
      <c r="A136" s="2"/>
      <c r="B136" s="2"/>
      <c r="C136" s="2"/>
      <c r="D136" s="2"/>
      <c r="E136" s="2"/>
      <c r="F136" s="2"/>
      <c r="G136" s="2"/>
      <c r="H136" s="2"/>
    </row>
    <row r="137" spans="1:8" ht="12">
      <c r="A137" s="2"/>
      <c r="B137" s="2"/>
      <c r="C137" s="2"/>
      <c r="D137" s="2"/>
      <c r="E137" s="2"/>
      <c r="F137" s="2"/>
      <c r="G137" s="2"/>
      <c r="H137" s="2"/>
    </row>
    <row r="138" spans="1:8" ht="12">
      <c r="A138" s="2"/>
      <c r="B138" s="2"/>
      <c r="C138" s="2"/>
      <c r="D138" s="2"/>
      <c r="E138" s="2"/>
      <c r="F138" s="2"/>
      <c r="G138" s="2"/>
      <c r="H138" s="2"/>
    </row>
    <row r="139" spans="1:8" ht="12">
      <c r="A139" s="2"/>
      <c r="B139" s="2"/>
      <c r="C139" s="2"/>
      <c r="D139" s="2"/>
      <c r="E139" s="2"/>
      <c r="F139" s="2"/>
      <c r="G139" s="2"/>
      <c r="H139" s="2"/>
    </row>
    <row r="140" spans="1:8" ht="12">
      <c r="A140" s="2"/>
      <c r="B140" s="2"/>
      <c r="C140" s="2"/>
      <c r="D140" s="2"/>
      <c r="E140" s="2"/>
      <c r="F140" s="2"/>
      <c r="G140" s="2"/>
      <c r="H140" s="2"/>
    </row>
    <row r="141" spans="1:8" ht="12">
      <c r="A141" s="2"/>
      <c r="B141" s="2"/>
      <c r="C141" s="2"/>
      <c r="D141" s="2"/>
      <c r="E141" s="2"/>
      <c r="F141" s="2"/>
      <c r="G141" s="2"/>
      <c r="H141" s="2"/>
    </row>
    <row r="142" spans="1:8" ht="12">
      <c r="A142" s="2"/>
      <c r="B142" s="2"/>
      <c r="C142" s="2"/>
      <c r="D142" s="2"/>
      <c r="E142" s="2"/>
      <c r="F142" s="2"/>
      <c r="G142" s="2"/>
      <c r="H142" s="2"/>
    </row>
    <row r="143" spans="1:8" ht="12">
      <c r="A143" s="2"/>
      <c r="B143" s="2"/>
      <c r="C143" s="2"/>
      <c r="D143" s="2"/>
      <c r="E143" s="2"/>
      <c r="F143" s="2"/>
      <c r="G143" s="2"/>
      <c r="H143" s="2"/>
    </row>
    <row r="144" spans="1:8" ht="12">
      <c r="A144" s="2"/>
      <c r="B144" s="2"/>
      <c r="C144" s="2"/>
      <c r="D144" s="2"/>
      <c r="E144" s="2"/>
      <c r="F144" s="2"/>
      <c r="G144" s="2"/>
      <c r="H144" s="2"/>
    </row>
    <row r="145" spans="1:8" ht="12">
      <c r="A145" s="2"/>
      <c r="B145" s="2"/>
      <c r="C145" s="2"/>
      <c r="D145" s="2"/>
      <c r="E145" s="2"/>
      <c r="F145" s="2"/>
      <c r="G145" s="2"/>
      <c r="H145" s="2"/>
    </row>
    <row r="146" spans="1:8" ht="12">
      <c r="A146" s="2"/>
      <c r="B146" s="2"/>
      <c r="C146" s="2"/>
      <c r="D146" s="2"/>
      <c r="E146" s="2"/>
      <c r="F146" s="2"/>
      <c r="G146" s="2"/>
      <c r="H146" s="2"/>
    </row>
    <row r="147" spans="1:8" ht="12">
      <c r="A147" s="2"/>
      <c r="B147" s="2"/>
      <c r="C147" s="2"/>
      <c r="D147" s="2"/>
      <c r="E147" s="2"/>
      <c r="F147" s="2"/>
      <c r="G147" s="2"/>
      <c r="H147" s="2"/>
    </row>
    <row r="148" spans="1:8" ht="12">
      <c r="A148" s="2"/>
      <c r="B148" s="2"/>
      <c r="C148" s="2"/>
      <c r="D148" s="2"/>
      <c r="E148" s="2"/>
      <c r="F148" s="2"/>
      <c r="G148" s="2"/>
      <c r="H148" s="2"/>
    </row>
    <row r="149" spans="1:8" ht="12">
      <c r="A149" s="2"/>
      <c r="B149" s="2"/>
      <c r="C149" s="2"/>
      <c r="D149" s="2"/>
      <c r="E149" s="2"/>
      <c r="F149" s="2"/>
      <c r="G149" s="2"/>
      <c r="H149" s="2"/>
    </row>
    <row r="150" spans="1:8" ht="12">
      <c r="A150" s="2"/>
      <c r="B150" s="2"/>
      <c r="C150" s="2"/>
      <c r="D150" s="2"/>
      <c r="E150" s="2"/>
      <c r="F150" s="2"/>
      <c r="G150" s="2"/>
      <c r="H150" s="2"/>
    </row>
    <row r="151" spans="1:8" ht="12">
      <c r="A151" s="2"/>
      <c r="B151" s="2"/>
      <c r="C151" s="2"/>
      <c r="D151" s="2"/>
      <c r="E151" s="2"/>
      <c r="F151" s="2"/>
      <c r="G151" s="2"/>
      <c r="H151" s="2"/>
    </row>
    <row r="152" spans="1:8" ht="12">
      <c r="A152" s="2"/>
      <c r="B152" s="2"/>
      <c r="C152" s="2"/>
      <c r="D152" s="2"/>
      <c r="E152" s="2"/>
      <c r="F152" s="2"/>
      <c r="G152" s="2"/>
      <c r="H152" s="2"/>
    </row>
    <row r="153" spans="1:8" ht="12">
      <c r="A153" s="2"/>
      <c r="B153" s="2"/>
      <c r="C153" s="2"/>
      <c r="D153" s="2"/>
      <c r="E153" s="2"/>
      <c r="F153" s="2"/>
      <c r="G153" s="2"/>
      <c r="H153" s="2"/>
    </row>
    <row r="154" spans="1:8" ht="12">
      <c r="A154" s="2"/>
      <c r="B154" s="2"/>
      <c r="C154" s="2"/>
      <c r="D154" s="2"/>
      <c r="E154" s="2"/>
      <c r="F154" s="2"/>
      <c r="G154" s="2"/>
      <c r="H154" s="2"/>
    </row>
    <row r="155" spans="1:8" ht="12">
      <c r="A155" s="2"/>
      <c r="B155" s="2"/>
      <c r="C155" s="2"/>
      <c r="D155" s="2"/>
      <c r="E155" s="2"/>
      <c r="F155" s="2"/>
      <c r="G155" s="2"/>
      <c r="H155" s="2"/>
    </row>
    <row r="156" spans="1:8" ht="12">
      <c r="A156" s="2"/>
      <c r="B156" s="2"/>
      <c r="C156" s="2"/>
      <c r="D156" s="2"/>
      <c r="E156" s="2"/>
      <c r="F156" s="2"/>
      <c r="G156" s="2"/>
      <c r="H156" s="2"/>
    </row>
    <row r="157" spans="1:8" ht="12">
      <c r="A157" s="2"/>
      <c r="B157" s="2"/>
      <c r="C157" s="2"/>
      <c r="D157" s="2"/>
      <c r="E157" s="2"/>
      <c r="F157" s="2"/>
      <c r="G157" s="2"/>
      <c r="H157" s="2"/>
    </row>
    <row r="158" spans="1:6" ht="12">
      <c r="A158" s="2"/>
      <c r="B158" s="2"/>
      <c r="C158" s="2"/>
      <c r="D158" s="2"/>
      <c r="E158" s="2"/>
      <c r="F158" s="2"/>
    </row>
    <row r="159" spans="1:6" ht="12">
      <c r="A159" s="2"/>
      <c r="B159" s="2"/>
      <c r="C159" s="2"/>
      <c r="D159" s="2"/>
      <c r="E159" s="2"/>
      <c r="F159" s="2"/>
    </row>
    <row r="160" spans="1:6" ht="12">
      <c r="A160" s="2"/>
      <c r="B160" s="2"/>
      <c r="C160" s="2"/>
      <c r="D160" s="2"/>
      <c r="E160" s="2"/>
      <c r="F160" s="2"/>
    </row>
    <row r="161" spans="1:6" ht="12">
      <c r="A161" s="2"/>
      <c r="B161" s="2"/>
      <c r="C161" s="2"/>
      <c r="D161" s="2"/>
      <c r="E161" s="2"/>
      <c r="F161" s="2"/>
    </row>
    <row r="162" spans="1:6" ht="12">
      <c r="A162" s="2"/>
      <c r="B162" s="2"/>
      <c r="C162" s="2"/>
      <c r="D162" s="2"/>
      <c r="E162" s="2"/>
      <c r="F162" s="2"/>
    </row>
    <row r="163" spans="1:6" ht="12">
      <c r="A163" s="2"/>
      <c r="B163" s="2"/>
      <c r="C163" s="2"/>
      <c r="D163" s="2"/>
      <c r="E163" s="2"/>
      <c r="F163" s="2"/>
    </row>
    <row r="164" spans="1:6" ht="12">
      <c r="A164" s="2"/>
      <c r="B164" s="2"/>
      <c r="C164" s="2"/>
      <c r="D164" s="2"/>
      <c r="E164" s="2"/>
      <c r="F164" s="2"/>
    </row>
    <row r="165" spans="1:6" ht="12">
      <c r="A165" s="2"/>
      <c r="B165" s="2"/>
      <c r="C165" s="2"/>
      <c r="D165" s="2"/>
      <c r="E165" s="2"/>
      <c r="F165" s="2"/>
    </row>
    <row r="166" spans="1:6" ht="12">
      <c r="A166" s="2"/>
      <c r="B166" s="2"/>
      <c r="C166" s="2"/>
      <c r="D166" s="2"/>
      <c r="E166" s="2"/>
      <c r="F166" s="2"/>
    </row>
    <row r="167" spans="1:12" ht="12.75" thickBot="1">
      <c r="A167" s="2"/>
      <c r="B167" s="2"/>
      <c r="C167" s="2"/>
      <c r="D167" s="2"/>
      <c r="E167" s="2"/>
      <c r="F167" s="2"/>
      <c r="L167" s="4"/>
    </row>
    <row r="168" spans="1:19" ht="25.5" customHeight="1" thickBot="1" thickTop="1">
      <c r="A168" s="25" t="s">
        <v>22</v>
      </c>
      <c r="B168" s="17" t="s">
        <v>49</v>
      </c>
      <c r="C168" s="17">
        <v>2006</v>
      </c>
      <c r="D168" s="17">
        <v>2007</v>
      </c>
      <c r="E168" s="17">
        <v>2008</v>
      </c>
      <c r="F168" s="18">
        <v>2009</v>
      </c>
      <c r="G168" s="17">
        <v>2010</v>
      </c>
      <c r="H168" s="17">
        <v>2011</v>
      </c>
      <c r="I168" s="17">
        <v>2012</v>
      </c>
      <c r="J168" s="17">
        <v>2013</v>
      </c>
      <c r="K168" s="17">
        <v>2014</v>
      </c>
      <c r="L168" s="47">
        <v>2015</v>
      </c>
      <c r="M168" s="47">
        <v>2016</v>
      </c>
      <c r="N168" s="47">
        <v>2017</v>
      </c>
      <c r="O168" s="47">
        <v>2018</v>
      </c>
      <c r="P168" s="47">
        <v>2019</v>
      </c>
      <c r="Q168" s="47">
        <v>2020</v>
      </c>
      <c r="R168" s="47">
        <v>2021</v>
      </c>
      <c r="S168" s="47" t="s">
        <v>51</v>
      </c>
    </row>
    <row r="169" spans="1:19" ht="13.5" thickTop="1">
      <c r="A169" s="8" t="s">
        <v>10</v>
      </c>
      <c r="B169" s="11">
        <v>65</v>
      </c>
      <c r="C169" s="11">
        <v>107</v>
      </c>
      <c r="D169" s="11">
        <v>103</v>
      </c>
      <c r="E169" s="11">
        <v>102</v>
      </c>
      <c r="F169" s="12">
        <v>75</v>
      </c>
      <c r="G169" s="12">
        <v>72</v>
      </c>
      <c r="H169" s="12">
        <v>54</v>
      </c>
      <c r="I169" s="12">
        <v>76</v>
      </c>
      <c r="J169" s="12">
        <v>76</v>
      </c>
      <c r="K169" s="12">
        <v>81</v>
      </c>
      <c r="L169" s="12">
        <v>88</v>
      </c>
      <c r="M169" s="12">
        <v>97</v>
      </c>
      <c r="N169" s="12">
        <f>46+22+23</f>
        <v>91</v>
      </c>
      <c r="O169" s="12">
        <v>93</v>
      </c>
      <c r="P169" s="12">
        <v>93</v>
      </c>
      <c r="Q169" s="12">
        <v>110</v>
      </c>
      <c r="R169" s="12">
        <v>103</v>
      </c>
      <c r="S169" s="12">
        <v>131</v>
      </c>
    </row>
    <row r="170" spans="1:19" ht="12.75">
      <c r="A170" s="10" t="s">
        <v>12</v>
      </c>
      <c r="B170" s="11">
        <v>2</v>
      </c>
      <c r="C170" s="11">
        <v>5</v>
      </c>
      <c r="D170" s="11">
        <v>0</v>
      </c>
      <c r="E170" s="11">
        <v>3</v>
      </c>
      <c r="F170" s="12">
        <v>6</v>
      </c>
      <c r="G170" s="12">
        <v>9</v>
      </c>
      <c r="H170" s="12">
        <v>8</v>
      </c>
      <c r="I170" s="12">
        <v>5</v>
      </c>
      <c r="J170" s="12">
        <v>7</v>
      </c>
      <c r="K170" s="12">
        <v>10</v>
      </c>
      <c r="L170" s="12">
        <v>5</v>
      </c>
      <c r="M170" s="12">
        <v>3</v>
      </c>
      <c r="N170" s="12">
        <f>5+0+2</f>
        <v>7</v>
      </c>
      <c r="O170" s="12">
        <v>3</v>
      </c>
      <c r="P170" s="12">
        <v>5</v>
      </c>
      <c r="Q170" s="12">
        <v>15</v>
      </c>
      <c r="R170" s="12">
        <v>9</v>
      </c>
      <c r="S170" s="12">
        <v>18</v>
      </c>
    </row>
    <row r="171" spans="1:19" ht="12.75">
      <c r="A171" s="10" t="s">
        <v>11</v>
      </c>
      <c r="B171" s="11">
        <v>13</v>
      </c>
      <c r="C171" s="11">
        <v>41</v>
      </c>
      <c r="D171" s="11">
        <v>29</v>
      </c>
      <c r="E171" s="11">
        <v>41</v>
      </c>
      <c r="F171" s="12">
        <v>34</v>
      </c>
      <c r="G171" s="12">
        <v>26</v>
      </c>
      <c r="H171" s="12">
        <v>26</v>
      </c>
      <c r="I171" s="12">
        <v>37</v>
      </c>
      <c r="J171" s="12">
        <v>28</v>
      </c>
      <c r="K171" s="12">
        <v>35</v>
      </c>
      <c r="L171" s="12">
        <v>44</v>
      </c>
      <c r="M171" s="12">
        <v>37</v>
      </c>
      <c r="N171" s="12">
        <f>16+10+9</f>
        <v>35</v>
      </c>
      <c r="O171" s="12">
        <v>61</v>
      </c>
      <c r="P171" s="12">
        <v>44</v>
      </c>
      <c r="Q171" s="12">
        <v>60</v>
      </c>
      <c r="R171" s="12">
        <v>57</v>
      </c>
      <c r="S171" s="12">
        <v>79</v>
      </c>
    </row>
    <row r="172" spans="1:19" ht="13.5" thickBot="1">
      <c r="A172" s="10" t="s">
        <v>21</v>
      </c>
      <c r="B172" s="11" t="s">
        <v>23</v>
      </c>
      <c r="C172" s="11" t="s">
        <v>23</v>
      </c>
      <c r="D172" s="11" t="s">
        <v>23</v>
      </c>
      <c r="E172" s="11" t="s">
        <v>23</v>
      </c>
      <c r="F172" s="12" t="s">
        <v>23</v>
      </c>
      <c r="G172" s="12" t="s">
        <v>23</v>
      </c>
      <c r="H172" s="12" t="s">
        <v>23</v>
      </c>
      <c r="I172" s="12" t="s">
        <v>23</v>
      </c>
      <c r="J172" s="12">
        <v>3</v>
      </c>
      <c r="K172" s="12">
        <v>1</v>
      </c>
      <c r="L172" s="12">
        <v>0</v>
      </c>
      <c r="M172" s="12">
        <v>5</v>
      </c>
      <c r="N172" s="12">
        <f>3+1+0</f>
        <v>4</v>
      </c>
      <c r="O172" s="12">
        <v>2</v>
      </c>
      <c r="P172" s="12">
        <v>0</v>
      </c>
      <c r="Q172" s="12">
        <v>2</v>
      </c>
      <c r="R172" s="12">
        <v>6</v>
      </c>
      <c r="S172" s="12">
        <v>2</v>
      </c>
    </row>
    <row r="173" spans="1:19" ht="13.5" thickBot="1" thickTop="1">
      <c r="A173" s="24" t="s">
        <v>27</v>
      </c>
      <c r="B173" s="40">
        <f aca="true" t="shared" si="4" ref="B173:I173">SUM(B169:B171)</f>
        <v>80</v>
      </c>
      <c r="C173" s="40">
        <f t="shared" si="4"/>
        <v>153</v>
      </c>
      <c r="D173" s="40">
        <f t="shared" si="4"/>
        <v>132</v>
      </c>
      <c r="E173" s="40">
        <f t="shared" si="4"/>
        <v>146</v>
      </c>
      <c r="F173" s="40">
        <f t="shared" si="4"/>
        <v>115</v>
      </c>
      <c r="G173" s="40">
        <f t="shared" si="4"/>
        <v>107</v>
      </c>
      <c r="H173" s="34">
        <f t="shared" si="4"/>
        <v>88</v>
      </c>
      <c r="I173" s="40">
        <f t="shared" si="4"/>
        <v>118</v>
      </c>
      <c r="J173" s="40">
        <f aca="true" t="shared" si="5" ref="J173:O173">SUM(J169:J172)</f>
        <v>114</v>
      </c>
      <c r="K173" s="40">
        <f t="shared" si="5"/>
        <v>127</v>
      </c>
      <c r="L173" s="40">
        <f t="shared" si="5"/>
        <v>137</v>
      </c>
      <c r="M173" s="40">
        <f t="shared" si="5"/>
        <v>142</v>
      </c>
      <c r="N173" s="40">
        <f t="shared" si="5"/>
        <v>137</v>
      </c>
      <c r="O173" s="51">
        <f t="shared" si="5"/>
        <v>159</v>
      </c>
      <c r="P173" s="51">
        <f>SUM(P169:P172)</f>
        <v>142</v>
      </c>
      <c r="Q173" s="51">
        <f>SUM(Q169:Q172)</f>
        <v>187</v>
      </c>
      <c r="R173" s="51">
        <f>SUM(R169:R172)</f>
        <v>175</v>
      </c>
      <c r="S173" s="51">
        <f>SUM(S169:S172)</f>
        <v>230</v>
      </c>
    </row>
    <row r="174" spans="1:19" ht="13.5" thickTop="1">
      <c r="A174" s="56" t="s">
        <v>54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63"/>
    </row>
    <row r="175" spans="1:7" ht="12">
      <c r="A175" s="2"/>
      <c r="B175" s="2"/>
      <c r="C175" s="2"/>
      <c r="D175" s="2"/>
      <c r="E175" s="2"/>
      <c r="F175" s="2"/>
      <c r="G175" s="3"/>
    </row>
    <row r="176" spans="1:7" ht="12">
      <c r="A176" s="2"/>
      <c r="B176" s="2"/>
      <c r="C176" s="2"/>
      <c r="D176" s="2"/>
      <c r="E176" s="2"/>
      <c r="F176" s="2"/>
      <c r="G176" s="3"/>
    </row>
    <row r="177" spans="1:7" ht="12">
      <c r="A177" s="2"/>
      <c r="B177" s="2"/>
      <c r="C177" s="2"/>
      <c r="D177" s="2"/>
      <c r="E177" s="2"/>
      <c r="F177" s="2"/>
      <c r="G177" s="3"/>
    </row>
    <row r="178" spans="1:7" ht="12">
      <c r="A178" s="2"/>
      <c r="B178" s="2"/>
      <c r="C178" s="2"/>
      <c r="D178" s="2"/>
      <c r="E178" s="2"/>
      <c r="F178" s="2"/>
      <c r="G178" s="3"/>
    </row>
    <row r="179" spans="1:7" ht="12">
      <c r="A179" s="2"/>
      <c r="B179" s="2"/>
      <c r="C179" s="2"/>
      <c r="D179" s="2"/>
      <c r="E179" s="2"/>
      <c r="F179" s="2"/>
      <c r="G179" s="3"/>
    </row>
    <row r="180" spans="1:7" ht="12">
      <c r="A180" s="2"/>
      <c r="B180" s="2"/>
      <c r="C180" s="2"/>
      <c r="D180" s="2"/>
      <c r="E180" s="2"/>
      <c r="F180" s="2"/>
      <c r="G180" s="3"/>
    </row>
    <row r="181" spans="1:7" ht="12">
      <c r="A181" s="2"/>
      <c r="B181" s="2"/>
      <c r="C181" s="2"/>
      <c r="D181" s="2"/>
      <c r="E181" s="2"/>
      <c r="F181" s="2"/>
      <c r="G181" s="3"/>
    </row>
    <row r="182" spans="1:7" ht="12">
      <c r="A182" s="2"/>
      <c r="B182" s="2"/>
      <c r="C182" s="2"/>
      <c r="D182" s="2"/>
      <c r="E182" s="2"/>
      <c r="F182" s="2"/>
      <c r="G182" s="3"/>
    </row>
    <row r="183" spans="1:7" ht="12">
      <c r="A183" s="2"/>
      <c r="B183" s="2"/>
      <c r="C183" s="2"/>
      <c r="D183" s="2"/>
      <c r="E183" s="2"/>
      <c r="F183" s="2"/>
      <c r="G183" s="3"/>
    </row>
    <row r="184" spans="1:7" ht="12">
      <c r="A184" s="2"/>
      <c r="B184" s="2"/>
      <c r="C184" s="2"/>
      <c r="D184" s="2"/>
      <c r="E184" s="2"/>
      <c r="F184" s="2"/>
      <c r="G184" s="3"/>
    </row>
    <row r="185" spans="1:7" ht="12">
      <c r="A185" s="2"/>
      <c r="B185" s="2"/>
      <c r="C185" s="2"/>
      <c r="D185" s="2"/>
      <c r="E185" s="2"/>
      <c r="F185" s="2"/>
      <c r="G185" s="3"/>
    </row>
    <row r="186" spans="1:7" ht="12">
      <c r="A186" s="2"/>
      <c r="B186" s="2"/>
      <c r="C186" s="2"/>
      <c r="D186" s="2"/>
      <c r="E186" s="2"/>
      <c r="F186" s="2"/>
      <c r="G186" s="3"/>
    </row>
    <row r="187" spans="1:7" ht="12">
      <c r="A187" s="2"/>
      <c r="B187" s="2"/>
      <c r="C187" s="2"/>
      <c r="D187" s="2"/>
      <c r="E187" s="2"/>
      <c r="F187" s="2"/>
      <c r="G187" s="3"/>
    </row>
    <row r="188" spans="1:7" ht="12">
      <c r="A188" s="2"/>
      <c r="B188" s="2"/>
      <c r="C188" s="2"/>
      <c r="D188" s="2"/>
      <c r="E188" s="2"/>
      <c r="F188" s="2"/>
      <c r="G188" s="3"/>
    </row>
    <row r="189" spans="1:7" ht="12">
      <c r="A189" s="2"/>
      <c r="B189" s="2"/>
      <c r="C189" s="2"/>
      <c r="D189" s="2"/>
      <c r="E189" s="2"/>
      <c r="F189" s="2"/>
      <c r="G189" s="3"/>
    </row>
    <row r="190" spans="1:7" ht="12">
      <c r="A190" s="2"/>
      <c r="B190" s="2"/>
      <c r="C190" s="2"/>
      <c r="D190" s="2"/>
      <c r="E190" s="2"/>
      <c r="F190" s="2"/>
      <c r="G190" s="3"/>
    </row>
    <row r="191" spans="1:7" ht="12">
      <c r="A191" s="2"/>
      <c r="B191" s="2"/>
      <c r="C191" s="2"/>
      <c r="D191" s="2"/>
      <c r="E191" s="2"/>
      <c r="F191" s="2"/>
      <c r="G191" s="3"/>
    </row>
    <row r="192" spans="1:7" ht="12">
      <c r="A192" s="2"/>
      <c r="B192" s="2"/>
      <c r="C192" s="2"/>
      <c r="D192" s="2"/>
      <c r="E192" s="2"/>
      <c r="F192" s="2"/>
      <c r="G192" s="3"/>
    </row>
    <row r="193" spans="1:7" ht="12">
      <c r="A193" s="2"/>
      <c r="B193" s="2"/>
      <c r="C193" s="2"/>
      <c r="D193" s="2"/>
      <c r="E193" s="2"/>
      <c r="F193" s="2"/>
      <c r="G193" s="3"/>
    </row>
    <row r="194" spans="1:7" ht="12">
      <c r="A194" s="2"/>
      <c r="B194" s="2" t="s">
        <v>39</v>
      </c>
      <c r="C194" s="2"/>
      <c r="D194" s="2"/>
      <c r="E194" s="2"/>
      <c r="F194" s="2"/>
      <c r="G194" s="3"/>
    </row>
    <row r="195" spans="1:7" ht="12">
      <c r="A195" s="2"/>
      <c r="B195" s="2"/>
      <c r="C195" s="2"/>
      <c r="D195" s="2"/>
      <c r="E195" s="2"/>
      <c r="F195" s="2"/>
      <c r="G195" s="3"/>
    </row>
    <row r="196" spans="1:7" ht="12">
      <c r="A196" s="2"/>
      <c r="B196" s="2"/>
      <c r="C196" s="2"/>
      <c r="D196" s="2"/>
      <c r="E196" s="2"/>
      <c r="F196" s="2"/>
      <c r="G196" s="3"/>
    </row>
    <row r="197" spans="1:7" ht="12">
      <c r="A197" s="2"/>
      <c r="B197" s="2"/>
      <c r="C197" s="2"/>
      <c r="D197" s="2"/>
      <c r="E197" s="2"/>
      <c r="F197" s="2"/>
      <c r="G197" s="3"/>
    </row>
    <row r="198" spans="1:7" ht="12">
      <c r="A198" s="2"/>
      <c r="B198" s="2"/>
      <c r="C198" s="2"/>
      <c r="D198" s="2"/>
      <c r="E198" s="2"/>
      <c r="F198" s="2"/>
      <c r="G198" s="3"/>
    </row>
    <row r="199" spans="1:7" ht="12">
      <c r="A199" s="2"/>
      <c r="B199" s="2"/>
      <c r="C199" s="2"/>
      <c r="D199" s="2"/>
      <c r="E199" s="2"/>
      <c r="F199" s="2"/>
      <c r="G199" s="3"/>
    </row>
    <row r="200" spans="1:7" ht="12">
      <c r="A200" s="2"/>
      <c r="B200" s="2"/>
      <c r="C200" s="2"/>
      <c r="D200" s="2"/>
      <c r="E200" s="2"/>
      <c r="F200" s="2"/>
      <c r="G200" s="3"/>
    </row>
    <row r="201" spans="1:7" ht="12">
      <c r="A201" s="2"/>
      <c r="B201" s="2"/>
      <c r="C201" s="2"/>
      <c r="D201" s="2"/>
      <c r="E201" s="2"/>
      <c r="F201" s="2"/>
      <c r="G201" s="3"/>
    </row>
    <row r="202" spans="1:7" ht="12">
      <c r="A202" s="2"/>
      <c r="B202" s="2"/>
      <c r="C202" s="2"/>
      <c r="D202" s="2"/>
      <c r="E202" s="2"/>
      <c r="F202" s="2"/>
      <c r="G202" s="3"/>
    </row>
    <row r="203" spans="1:7" ht="12">
      <c r="A203" s="2"/>
      <c r="B203" s="2"/>
      <c r="C203" s="2"/>
      <c r="D203" s="2"/>
      <c r="E203" s="2"/>
      <c r="F203" s="2"/>
      <c r="G203" s="3"/>
    </row>
    <row r="204" spans="1:7" ht="12">
      <c r="A204" s="2"/>
      <c r="B204" s="2"/>
      <c r="C204" s="2"/>
      <c r="D204" s="2"/>
      <c r="E204" s="2"/>
      <c r="F204" s="2"/>
      <c r="G204" s="3"/>
    </row>
    <row r="205" spans="1:7" ht="12.75" thickBot="1">
      <c r="A205" s="2"/>
      <c r="B205" s="2"/>
      <c r="C205" s="2"/>
      <c r="D205" s="2"/>
      <c r="E205" s="2"/>
      <c r="F205" s="2"/>
      <c r="G205" s="3"/>
    </row>
    <row r="206" spans="1:19" ht="21.75" customHeight="1" thickBot="1" thickTop="1">
      <c r="A206" s="29" t="s">
        <v>17</v>
      </c>
      <c r="B206" s="26" t="s">
        <v>49</v>
      </c>
      <c r="C206" s="26">
        <v>2006</v>
      </c>
      <c r="D206" s="26">
        <v>2007</v>
      </c>
      <c r="E206" s="26">
        <v>2008</v>
      </c>
      <c r="F206" s="18">
        <v>2009</v>
      </c>
      <c r="G206" s="17">
        <v>2010</v>
      </c>
      <c r="H206" s="17">
        <v>2011</v>
      </c>
      <c r="I206" s="18">
        <v>2012</v>
      </c>
      <c r="J206" s="7">
        <v>2013</v>
      </c>
      <c r="K206" s="7">
        <v>2014</v>
      </c>
      <c r="L206" s="47">
        <v>2015</v>
      </c>
      <c r="M206" s="47">
        <v>2016</v>
      </c>
      <c r="N206" s="47">
        <v>2017</v>
      </c>
      <c r="O206" s="47">
        <v>2018</v>
      </c>
      <c r="P206" s="47">
        <v>2019</v>
      </c>
      <c r="Q206" s="47">
        <v>2020</v>
      </c>
      <c r="R206" s="47">
        <v>2021</v>
      </c>
      <c r="S206" s="47" t="s">
        <v>51</v>
      </c>
    </row>
    <row r="207" spans="1:19" ht="13.5" thickTop="1">
      <c r="A207" s="30" t="s">
        <v>8</v>
      </c>
      <c r="B207" s="12">
        <v>76</v>
      </c>
      <c r="C207" s="12">
        <v>145</v>
      </c>
      <c r="D207" s="12">
        <v>127</v>
      </c>
      <c r="E207" s="12">
        <v>139</v>
      </c>
      <c r="F207" s="12">
        <v>103</v>
      </c>
      <c r="G207" s="12">
        <v>101</v>
      </c>
      <c r="H207" s="12">
        <v>82</v>
      </c>
      <c r="I207" s="12">
        <v>112</v>
      </c>
      <c r="J207" s="31">
        <v>98</v>
      </c>
      <c r="K207" s="31">
        <v>115</v>
      </c>
      <c r="L207" s="31">
        <v>124</v>
      </c>
      <c r="M207" s="31">
        <v>132</v>
      </c>
      <c r="N207" s="31">
        <f>26+41+33+32</f>
        <v>132</v>
      </c>
      <c r="O207" s="9">
        <v>148</v>
      </c>
      <c r="P207" s="12">
        <v>128</v>
      </c>
      <c r="Q207" s="12">
        <v>167</v>
      </c>
      <c r="R207" s="12">
        <v>167</v>
      </c>
      <c r="S207" s="12">
        <v>212</v>
      </c>
    </row>
    <row r="208" spans="1:19" ht="13.5" thickBot="1">
      <c r="A208" s="32" t="s">
        <v>9</v>
      </c>
      <c r="B208" s="15">
        <v>4</v>
      </c>
      <c r="C208" s="15">
        <v>8</v>
      </c>
      <c r="D208" s="15">
        <v>5</v>
      </c>
      <c r="E208" s="15">
        <v>7</v>
      </c>
      <c r="F208" s="15">
        <v>12</v>
      </c>
      <c r="G208" s="15">
        <v>6</v>
      </c>
      <c r="H208" s="15">
        <v>6</v>
      </c>
      <c r="I208" s="15">
        <v>6</v>
      </c>
      <c r="J208" s="23">
        <v>16</v>
      </c>
      <c r="K208" s="23">
        <v>12</v>
      </c>
      <c r="L208" s="23">
        <v>13</v>
      </c>
      <c r="M208" s="23">
        <v>10</v>
      </c>
      <c r="N208" s="23">
        <f>2+1+0+2</f>
        <v>5</v>
      </c>
      <c r="O208" s="14">
        <v>11</v>
      </c>
      <c r="P208" s="12">
        <v>14</v>
      </c>
      <c r="Q208" s="12">
        <v>20</v>
      </c>
      <c r="R208" s="12">
        <v>8</v>
      </c>
      <c r="S208" s="12">
        <v>18</v>
      </c>
    </row>
    <row r="209" spans="1:19" ht="13.5" thickBot="1" thickTop="1">
      <c r="A209" s="24" t="s">
        <v>27</v>
      </c>
      <c r="B209" s="33">
        <f>B207+B208</f>
        <v>80</v>
      </c>
      <c r="C209" s="33">
        <f>C207+C208</f>
        <v>153</v>
      </c>
      <c r="D209" s="33">
        <f>D207+D208</f>
        <v>132</v>
      </c>
      <c r="E209" s="33">
        <f>E207+E208</f>
        <v>146</v>
      </c>
      <c r="F209" s="33">
        <f aca="true" t="shared" si="6" ref="F209:L209">SUM(F207:F208)</f>
        <v>115</v>
      </c>
      <c r="G209" s="33">
        <f t="shared" si="6"/>
        <v>107</v>
      </c>
      <c r="H209" s="34">
        <f t="shared" si="6"/>
        <v>88</v>
      </c>
      <c r="I209" s="34">
        <f t="shared" si="6"/>
        <v>118</v>
      </c>
      <c r="J209" s="34">
        <f t="shared" si="6"/>
        <v>114</v>
      </c>
      <c r="K209" s="34">
        <f t="shared" si="6"/>
        <v>127</v>
      </c>
      <c r="L209" s="34">
        <f t="shared" si="6"/>
        <v>137</v>
      </c>
      <c r="M209" s="48">
        <f aca="true" t="shared" si="7" ref="M209:R209">SUM(M207:M208)</f>
        <v>142</v>
      </c>
      <c r="N209" s="48">
        <f t="shared" si="7"/>
        <v>137</v>
      </c>
      <c r="O209" s="52">
        <f t="shared" si="7"/>
        <v>159</v>
      </c>
      <c r="P209" s="52">
        <f t="shared" si="7"/>
        <v>142</v>
      </c>
      <c r="Q209" s="52">
        <f t="shared" si="7"/>
        <v>187</v>
      </c>
      <c r="R209" s="52">
        <f t="shared" si="7"/>
        <v>175</v>
      </c>
      <c r="S209" s="52">
        <f>SUM(S207:S208)</f>
        <v>230</v>
      </c>
    </row>
    <row r="210" spans="1:19" ht="13.5" thickTop="1">
      <c r="A210" s="56" t="s">
        <v>55</v>
      </c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61"/>
    </row>
    <row r="211" spans="1:6" ht="12">
      <c r="A211" s="2"/>
      <c r="B211" s="2"/>
      <c r="C211" s="2"/>
      <c r="D211" s="2"/>
      <c r="E211" s="2"/>
      <c r="F211" s="2"/>
    </row>
    <row r="212" spans="1:6" ht="12">
      <c r="A212" s="2"/>
      <c r="B212" s="2"/>
      <c r="C212" s="2"/>
      <c r="D212" s="2"/>
      <c r="E212" s="2"/>
      <c r="F212" s="2"/>
    </row>
    <row r="213" spans="1:6" ht="12">
      <c r="A213" s="2"/>
      <c r="B213" s="2"/>
      <c r="C213" s="2"/>
      <c r="D213" s="2"/>
      <c r="E213" s="2"/>
      <c r="F213" s="2"/>
    </row>
    <row r="214" spans="1:6" ht="12">
      <c r="A214" s="2"/>
      <c r="B214" s="2"/>
      <c r="C214" s="2"/>
      <c r="D214" s="2"/>
      <c r="E214" s="2"/>
      <c r="F214" s="2"/>
    </row>
    <row r="215" spans="1:6" ht="12">
      <c r="A215" s="2"/>
      <c r="B215" s="2"/>
      <c r="C215" s="2"/>
      <c r="D215" s="2"/>
      <c r="E215" s="2"/>
      <c r="F215" s="2"/>
    </row>
    <row r="216" spans="1:6" ht="12">
      <c r="A216" s="2"/>
      <c r="B216" s="2"/>
      <c r="C216" s="2"/>
      <c r="D216" s="2"/>
      <c r="E216" s="2"/>
      <c r="F216" s="2"/>
    </row>
    <row r="217" spans="1:6" ht="12">
      <c r="A217" s="2"/>
      <c r="B217" s="2"/>
      <c r="C217" s="2"/>
      <c r="D217" s="2"/>
      <c r="E217" s="2"/>
      <c r="F217" s="2"/>
    </row>
    <row r="218" spans="1:6" ht="12">
      <c r="A218" s="2"/>
      <c r="B218" s="2"/>
      <c r="C218" s="2"/>
      <c r="D218" s="2"/>
      <c r="E218" s="2"/>
      <c r="F218" s="2"/>
    </row>
    <row r="219" spans="1:6" ht="12">
      <c r="A219" s="2"/>
      <c r="B219" s="2"/>
      <c r="C219" s="2"/>
      <c r="D219" s="2"/>
      <c r="E219" s="2"/>
      <c r="F219" s="2"/>
    </row>
    <row r="220" spans="1:6" ht="12">
      <c r="A220" s="2"/>
      <c r="B220" s="2"/>
      <c r="C220" s="2"/>
      <c r="D220" s="2"/>
      <c r="E220" s="2"/>
      <c r="F220" s="2"/>
    </row>
    <row r="221" spans="1:6" ht="12">
      <c r="A221" s="2"/>
      <c r="B221" s="2"/>
      <c r="C221" s="2"/>
      <c r="D221" s="2"/>
      <c r="E221" s="2"/>
      <c r="F221" s="2"/>
    </row>
    <row r="222" spans="1:6" ht="12">
      <c r="A222" s="2"/>
      <c r="B222" s="2"/>
      <c r="C222" s="2"/>
      <c r="D222" s="2"/>
      <c r="E222" s="2"/>
      <c r="F222" s="2"/>
    </row>
    <row r="223" spans="1:6" ht="12">
      <c r="A223" s="2"/>
      <c r="B223" s="2"/>
      <c r="C223" s="2"/>
      <c r="D223" s="2"/>
      <c r="E223" s="2"/>
      <c r="F223" s="2"/>
    </row>
    <row r="224" spans="1:6" ht="12">
      <c r="A224" s="2"/>
      <c r="B224" s="2"/>
      <c r="C224" s="2"/>
      <c r="D224" s="2"/>
      <c r="E224" s="2"/>
      <c r="F224" s="2"/>
    </row>
    <row r="225" spans="1:6" ht="12">
      <c r="A225" s="2"/>
      <c r="B225" s="2"/>
      <c r="C225" s="2"/>
      <c r="D225" s="2"/>
      <c r="E225" s="2"/>
      <c r="F225" s="2"/>
    </row>
    <row r="226" spans="1:6" ht="12">
      <c r="A226" s="2"/>
      <c r="B226" s="2"/>
      <c r="C226" s="2"/>
      <c r="D226" s="2"/>
      <c r="E226" s="2"/>
      <c r="F226" s="2"/>
    </row>
    <row r="227" spans="1:6" ht="12">
      <c r="A227" s="2"/>
      <c r="B227" s="2"/>
      <c r="C227" s="2"/>
      <c r="D227" s="2"/>
      <c r="E227" s="2"/>
      <c r="F227" s="2"/>
    </row>
    <row r="228" spans="1:6" ht="12">
      <c r="A228" s="2"/>
      <c r="B228" s="2"/>
      <c r="C228" s="2"/>
      <c r="D228" s="2"/>
      <c r="E228" s="2"/>
      <c r="F228" s="2"/>
    </row>
    <row r="229" spans="1:6" ht="12">
      <c r="A229" s="2"/>
      <c r="B229" s="2"/>
      <c r="C229" s="2"/>
      <c r="D229" s="2"/>
      <c r="E229" s="2"/>
      <c r="F229" s="2"/>
    </row>
    <row r="230" spans="1:6" ht="12">
      <c r="A230" s="2"/>
      <c r="B230" s="2"/>
      <c r="C230" s="2"/>
      <c r="D230" s="2"/>
      <c r="E230" s="2"/>
      <c r="F230" s="2"/>
    </row>
    <row r="231" spans="1:6" ht="12">
      <c r="A231" s="2"/>
      <c r="B231" s="2"/>
      <c r="C231" s="2"/>
      <c r="D231" s="2"/>
      <c r="E231" s="2"/>
      <c r="F231" s="2"/>
    </row>
    <row r="232" spans="1:6" ht="12">
      <c r="A232" s="2"/>
      <c r="B232" s="2"/>
      <c r="C232" s="2"/>
      <c r="D232" s="2"/>
      <c r="E232" s="2"/>
      <c r="F232" s="2"/>
    </row>
    <row r="233" spans="1:6" ht="12">
      <c r="A233" s="2"/>
      <c r="B233" s="2"/>
      <c r="C233" s="2"/>
      <c r="D233" s="2"/>
      <c r="E233" s="2"/>
      <c r="F233" s="2"/>
    </row>
    <row r="234" spans="1:6" ht="12">
      <c r="A234" s="2"/>
      <c r="B234" s="2"/>
      <c r="C234" s="2"/>
      <c r="D234" s="2"/>
      <c r="E234" s="2"/>
      <c r="F234" s="2"/>
    </row>
    <row r="235" spans="1:6" ht="12">
      <c r="A235" s="2"/>
      <c r="B235" s="2"/>
      <c r="C235" s="2"/>
      <c r="D235" s="2"/>
      <c r="E235" s="2"/>
      <c r="F235" s="2"/>
    </row>
    <row r="236" spans="1:6" ht="12">
      <c r="A236" s="2"/>
      <c r="B236" s="2"/>
      <c r="C236" s="2"/>
      <c r="D236" s="2"/>
      <c r="E236" s="2"/>
      <c r="F236" s="2"/>
    </row>
    <row r="237" spans="1:6" ht="12">
      <c r="A237" s="2"/>
      <c r="B237" s="2"/>
      <c r="C237" s="2"/>
      <c r="D237" s="2"/>
      <c r="E237" s="2"/>
      <c r="F237" s="2"/>
    </row>
    <row r="238" spans="1:6" ht="12">
      <c r="A238" s="2"/>
      <c r="B238" s="2"/>
      <c r="C238" s="2"/>
      <c r="D238" s="2"/>
      <c r="E238" s="2"/>
      <c r="F238" s="2"/>
    </row>
    <row r="239" spans="1:6" ht="12">
      <c r="A239" s="2"/>
      <c r="B239" s="2"/>
      <c r="C239" s="2"/>
      <c r="D239" s="2"/>
      <c r="E239" s="2"/>
      <c r="F239" s="2"/>
    </row>
    <row r="240" spans="1:6" ht="12">
      <c r="A240" s="2"/>
      <c r="B240" s="2"/>
      <c r="C240" s="2"/>
      <c r="D240" s="2"/>
      <c r="E240" s="2"/>
      <c r="F240" s="2"/>
    </row>
    <row r="241" spans="1:6" ht="12">
      <c r="A241" s="2"/>
      <c r="B241" s="2"/>
      <c r="C241" s="2"/>
      <c r="D241" s="2"/>
      <c r="E241" s="2"/>
      <c r="F241" s="2"/>
    </row>
    <row r="242" spans="1:6" ht="12">
      <c r="A242" s="2"/>
      <c r="B242" s="2"/>
      <c r="C242" s="2"/>
      <c r="D242" s="2"/>
      <c r="E242" s="2"/>
      <c r="F242" s="2"/>
    </row>
    <row r="243" spans="1:6" ht="12.75" thickBot="1">
      <c r="A243" s="2"/>
      <c r="B243" s="2"/>
      <c r="C243" s="2"/>
      <c r="D243" s="2"/>
      <c r="E243" s="2"/>
      <c r="F243" s="2"/>
    </row>
    <row r="244" spans="1:19" ht="22.5" customHeight="1" thickBot="1" thickTop="1">
      <c r="A244" s="35" t="s">
        <v>3</v>
      </c>
      <c r="B244" s="17" t="s">
        <v>49</v>
      </c>
      <c r="C244" s="17">
        <v>2006</v>
      </c>
      <c r="D244" s="17">
        <v>2007</v>
      </c>
      <c r="E244" s="17">
        <v>2008</v>
      </c>
      <c r="F244" s="18">
        <v>2009</v>
      </c>
      <c r="G244" s="17">
        <v>2010</v>
      </c>
      <c r="H244" s="17">
        <v>2011</v>
      </c>
      <c r="I244" s="17">
        <v>2012</v>
      </c>
      <c r="J244" s="17">
        <v>2013</v>
      </c>
      <c r="K244" s="17">
        <v>2014</v>
      </c>
      <c r="L244" s="47">
        <v>2015</v>
      </c>
      <c r="M244" s="47">
        <v>2016</v>
      </c>
      <c r="N244" s="47">
        <v>2017</v>
      </c>
      <c r="O244" s="47">
        <v>2018</v>
      </c>
      <c r="P244" s="47">
        <v>2019</v>
      </c>
      <c r="Q244" s="47">
        <v>2020</v>
      </c>
      <c r="R244" s="47">
        <v>2021</v>
      </c>
      <c r="S244" s="47" t="s">
        <v>51</v>
      </c>
    </row>
    <row r="245" spans="1:19" ht="13.5" thickTop="1">
      <c r="A245" s="10" t="s">
        <v>1</v>
      </c>
      <c r="B245" s="11">
        <v>8</v>
      </c>
      <c r="C245" s="11">
        <v>64</v>
      </c>
      <c r="D245" s="11">
        <v>97</v>
      </c>
      <c r="E245" s="11">
        <v>158</v>
      </c>
      <c r="F245" s="12">
        <v>244</v>
      </c>
      <c r="G245" s="12">
        <v>305</v>
      </c>
      <c r="H245" s="12">
        <v>327</v>
      </c>
      <c r="I245" s="12">
        <v>332</v>
      </c>
      <c r="J245" s="12">
        <v>400</v>
      </c>
      <c r="K245" s="12">
        <v>418</v>
      </c>
      <c r="L245" s="12">
        <v>397</v>
      </c>
      <c r="M245" s="12">
        <v>481</v>
      </c>
      <c r="N245" s="12">
        <v>603</v>
      </c>
      <c r="O245" s="12">
        <v>661</v>
      </c>
      <c r="P245" s="12">
        <v>791</v>
      </c>
      <c r="Q245" s="12">
        <v>688</v>
      </c>
      <c r="R245" s="12">
        <v>723</v>
      </c>
      <c r="S245" s="12">
        <v>756</v>
      </c>
    </row>
    <row r="246" spans="1:19" ht="12.75">
      <c r="A246" s="10" t="s">
        <v>2</v>
      </c>
      <c r="B246" s="11">
        <v>2</v>
      </c>
      <c r="C246" s="11">
        <v>52</v>
      </c>
      <c r="D246" s="11">
        <v>84</v>
      </c>
      <c r="E246" s="11">
        <v>155</v>
      </c>
      <c r="F246" s="11">
        <v>218</v>
      </c>
      <c r="G246" s="11">
        <v>259</v>
      </c>
      <c r="H246" s="11">
        <v>267</v>
      </c>
      <c r="I246" s="11">
        <v>282</v>
      </c>
      <c r="J246" s="11">
        <v>373</v>
      </c>
      <c r="K246" s="11">
        <v>370</v>
      </c>
      <c r="L246" s="11">
        <v>388</v>
      </c>
      <c r="M246" s="11">
        <v>381</v>
      </c>
      <c r="N246" s="11">
        <v>626</v>
      </c>
      <c r="O246" s="11">
        <v>550</v>
      </c>
      <c r="P246" s="11">
        <v>843</v>
      </c>
      <c r="Q246" s="11">
        <v>680</v>
      </c>
      <c r="R246" s="11">
        <v>613</v>
      </c>
      <c r="S246" s="11">
        <v>640</v>
      </c>
    </row>
    <row r="247" spans="1:19" ht="12.75">
      <c r="A247" s="10" t="s">
        <v>20</v>
      </c>
      <c r="B247" s="11">
        <v>0</v>
      </c>
      <c r="C247" s="11"/>
      <c r="D247" s="11">
        <v>0</v>
      </c>
      <c r="E247" s="11">
        <v>0</v>
      </c>
      <c r="F247" s="12">
        <v>0</v>
      </c>
      <c r="G247" s="12">
        <v>1</v>
      </c>
      <c r="H247" s="12">
        <v>0</v>
      </c>
      <c r="I247" s="12">
        <v>2</v>
      </c>
      <c r="J247" s="12">
        <v>2</v>
      </c>
      <c r="K247" s="12">
        <v>2</v>
      </c>
      <c r="L247" s="12">
        <v>0</v>
      </c>
      <c r="M247" s="12">
        <v>0</v>
      </c>
      <c r="N247" s="12">
        <v>1</v>
      </c>
      <c r="O247" s="12">
        <v>0</v>
      </c>
      <c r="P247" s="12">
        <v>2</v>
      </c>
      <c r="Q247" s="12">
        <v>3</v>
      </c>
      <c r="R247" s="12">
        <v>0</v>
      </c>
      <c r="S247" s="12">
        <v>0</v>
      </c>
    </row>
    <row r="248" spans="1:19" ht="12.75">
      <c r="A248" s="36" t="s">
        <v>28</v>
      </c>
      <c r="B248" s="11"/>
      <c r="C248" s="11"/>
      <c r="D248" s="11">
        <v>38</v>
      </c>
      <c r="E248" s="11">
        <v>25</v>
      </c>
      <c r="F248" s="12">
        <v>24</v>
      </c>
      <c r="G248" s="12">
        <v>20</v>
      </c>
      <c r="H248" s="12">
        <v>23</v>
      </c>
      <c r="I248" s="12">
        <v>23</v>
      </c>
      <c r="J248" s="12">
        <v>23</v>
      </c>
      <c r="K248" s="12">
        <v>21</v>
      </c>
      <c r="L248" s="12">
        <v>17</v>
      </c>
      <c r="M248" s="12">
        <v>25</v>
      </c>
      <c r="N248" s="12">
        <v>22</v>
      </c>
      <c r="O248" s="12">
        <v>27</v>
      </c>
      <c r="P248" s="12">
        <v>21</v>
      </c>
      <c r="Q248" s="12">
        <v>16</v>
      </c>
      <c r="R248" s="12">
        <v>25</v>
      </c>
      <c r="S248" s="12">
        <v>35</v>
      </c>
    </row>
    <row r="249" spans="1:19" ht="12.75">
      <c r="A249" s="36" t="s">
        <v>29</v>
      </c>
      <c r="B249" s="11" t="s">
        <v>16</v>
      </c>
      <c r="C249" s="11" t="s">
        <v>16</v>
      </c>
      <c r="D249" s="11" t="s">
        <v>16</v>
      </c>
      <c r="E249" s="11" t="s">
        <v>16</v>
      </c>
      <c r="F249" s="11" t="s">
        <v>16</v>
      </c>
      <c r="G249" s="11" t="s">
        <v>16</v>
      </c>
      <c r="H249" s="11" t="s">
        <v>16</v>
      </c>
      <c r="I249" s="11" t="s">
        <v>16</v>
      </c>
      <c r="J249" s="11" t="s">
        <v>16</v>
      </c>
      <c r="K249" s="11" t="s">
        <v>16</v>
      </c>
      <c r="L249" s="12">
        <v>12</v>
      </c>
      <c r="M249" s="12">
        <v>17</v>
      </c>
      <c r="N249" s="12">
        <v>15</v>
      </c>
      <c r="O249" s="12">
        <v>18</v>
      </c>
      <c r="P249" s="12">
        <v>15</v>
      </c>
      <c r="Q249" s="12">
        <v>11</v>
      </c>
      <c r="R249" s="12">
        <v>17</v>
      </c>
      <c r="S249" s="12">
        <v>24</v>
      </c>
    </row>
    <row r="250" spans="1:19" ht="13.5" thickBot="1">
      <c r="A250" s="13" t="s">
        <v>13</v>
      </c>
      <c r="B250" s="14" t="s">
        <v>16</v>
      </c>
      <c r="C250" s="14" t="s">
        <v>16</v>
      </c>
      <c r="D250" s="37">
        <v>0.6</v>
      </c>
      <c r="E250" s="37">
        <v>0.97</v>
      </c>
      <c r="F250" s="38">
        <v>0.96</v>
      </c>
      <c r="G250" s="37">
        <v>1</v>
      </c>
      <c r="H250" s="37">
        <v>0.99</v>
      </c>
      <c r="I250" s="38">
        <v>0.99</v>
      </c>
      <c r="J250" s="38">
        <v>0.99</v>
      </c>
      <c r="K250" s="38">
        <v>0.95</v>
      </c>
      <c r="L250" s="38">
        <v>0.98</v>
      </c>
      <c r="M250" s="38">
        <v>0.74</v>
      </c>
      <c r="N250" s="38">
        <v>0.84</v>
      </c>
      <c r="O250" s="38">
        <v>0.65</v>
      </c>
      <c r="P250" s="38">
        <v>0.82</v>
      </c>
      <c r="Q250" s="38">
        <v>0.9</v>
      </c>
      <c r="R250" s="38">
        <v>0.67</v>
      </c>
      <c r="S250" s="38">
        <v>0.61</v>
      </c>
    </row>
    <row r="251" ht="13.5" thickTop="1">
      <c r="A251" s="55" t="s">
        <v>59</v>
      </c>
    </row>
    <row r="285" ht="12.75">
      <c r="A285" s="39" t="s">
        <v>56</v>
      </c>
    </row>
  </sheetData>
  <sheetProtection/>
  <printOptions/>
  <pageMargins left="0.25" right="0.25" top="0.75" bottom="0.75" header="0.3" footer="0.3"/>
  <pageSetup horizontalDpi="600" verticalDpi="600" orientation="landscape" paperSiz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Infarmed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p00157</dc:creator>
  <cp:keywords/>
  <dc:description/>
  <cp:lastModifiedBy>Joel Passarinho</cp:lastModifiedBy>
  <cp:lastPrinted>2019-01-11T10:37:28Z</cp:lastPrinted>
  <dcterms:created xsi:type="dcterms:W3CDTF">2009-10-22T13:41:52Z</dcterms:created>
  <dcterms:modified xsi:type="dcterms:W3CDTF">2023-03-30T09:26:07Z</dcterms:modified>
  <cp:category/>
  <cp:version/>
  <cp:contentType/>
  <cp:contentStatus/>
</cp:coreProperties>
</file>