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20490" windowHeight="6945" tabRatio="859" activeTab="0"/>
  </bookViews>
  <sheets>
    <sheet name="2005_1S 2021" sheetId="1" r:id="rId1"/>
  </sheets>
  <definedNames/>
  <calcPr fullCalcOnLoad="1"/>
</workbook>
</file>

<file path=xl/sharedStrings.xml><?xml version="1.0" encoding="utf-8"?>
<sst xmlns="http://schemas.openxmlformats.org/spreadsheetml/2006/main" count="119" uniqueCount="52">
  <si>
    <t>Pedido de Autorização de Ensaio Clínico (PAEC)</t>
  </si>
  <si>
    <t>Nº de submetidos</t>
  </si>
  <si>
    <t xml:space="preserve">Nº de autorizados </t>
  </si>
  <si>
    <t>Pedidos de Alteração Substancial (PAS)</t>
  </si>
  <si>
    <t>Fase I</t>
  </si>
  <si>
    <t>Fase II</t>
  </si>
  <si>
    <t>Fase III</t>
  </si>
  <si>
    <t>Fase IV</t>
  </si>
  <si>
    <t>Indústria Farmacêutica (comercial)</t>
  </si>
  <si>
    <t>Académico (não comercial)</t>
  </si>
  <si>
    <t>Quimica</t>
  </si>
  <si>
    <t>Biológica / Biotecnológica</t>
  </si>
  <si>
    <t>Quimica &amp; Biológica / Biotecnológica</t>
  </si>
  <si>
    <t>PAS % no prazo</t>
  </si>
  <si>
    <t>Fases de Desenvolvimento Clínico</t>
  </si>
  <si>
    <t>Estatísticas da Unidade de Ensaios Clínicos Infarmed - Evolução anual</t>
  </si>
  <si>
    <t>ND</t>
  </si>
  <si>
    <t>Tipo de Promotor</t>
  </si>
  <si>
    <t>Classificação ATC do(s) Medicamento(s) Experimental(ais)</t>
  </si>
  <si>
    <t xml:space="preserve">Nº de indeferidos </t>
  </si>
  <si>
    <t xml:space="preserve">Nº de não autorizados </t>
  </si>
  <si>
    <t>Medicamento de Terapia Avançada</t>
  </si>
  <si>
    <t>Tipo de Medicamento(s) Experimental(ais) de Teste</t>
  </si>
  <si>
    <t>-</t>
  </si>
  <si>
    <t>Tempo Médio de Decisão (Dias de calendário)</t>
  </si>
  <si>
    <t>Tempo Médio de Decisão (Dias úteis)</t>
  </si>
  <si>
    <t>PAEC % no prazo</t>
  </si>
  <si>
    <t>Total (nº submetidos)</t>
  </si>
  <si>
    <t>Tempo médio de resposta (Dias de calendário)</t>
  </si>
  <si>
    <t>Tempo médio de resposta (Dias úteis)</t>
  </si>
  <si>
    <r>
      <t xml:space="preserve">Sistema Musculo Esquelético </t>
    </r>
    <r>
      <rPr>
        <b/>
        <sz val="9"/>
        <rFont val="Calibri"/>
        <family val="2"/>
      </rPr>
      <t>(M)</t>
    </r>
  </si>
  <si>
    <r>
      <t>Gastrointestinal e Metabolico</t>
    </r>
    <r>
      <rPr>
        <b/>
        <sz val="9"/>
        <rFont val="Calibri"/>
        <family val="2"/>
      </rPr>
      <t xml:space="preserve"> (A)</t>
    </r>
  </si>
  <si>
    <r>
      <t xml:space="preserve">Sistema Respiratório </t>
    </r>
    <r>
      <rPr>
        <b/>
        <sz val="9"/>
        <rFont val="Calibri"/>
        <family val="2"/>
      </rPr>
      <t>(R)</t>
    </r>
  </si>
  <si>
    <r>
      <t xml:space="preserve">Sangue e Hematopoiéticos </t>
    </r>
    <r>
      <rPr>
        <b/>
        <sz val="9"/>
        <rFont val="Calibri"/>
        <family val="2"/>
      </rPr>
      <t>(B)</t>
    </r>
  </si>
  <si>
    <r>
      <t>Orgão dos Sentidos</t>
    </r>
    <r>
      <rPr>
        <b/>
        <sz val="9"/>
        <rFont val="Calibri"/>
        <family val="2"/>
      </rPr>
      <t xml:space="preserve"> (S)</t>
    </r>
  </si>
  <si>
    <r>
      <t xml:space="preserve">Sistema Cardio-Vascular </t>
    </r>
    <r>
      <rPr>
        <b/>
        <sz val="9"/>
        <rFont val="Calibri"/>
        <family val="2"/>
      </rPr>
      <t>(C)</t>
    </r>
  </si>
  <si>
    <r>
      <t xml:space="preserve">Sistema Nervoso Central </t>
    </r>
    <r>
      <rPr>
        <b/>
        <sz val="9"/>
        <rFont val="Calibri"/>
        <family val="2"/>
      </rPr>
      <t>(N)</t>
    </r>
  </si>
  <si>
    <r>
      <t xml:space="preserve">Anti-Infecciosos </t>
    </r>
    <r>
      <rPr>
        <b/>
        <sz val="9"/>
        <rFont val="Calibri"/>
        <family val="2"/>
      </rPr>
      <t>(J)</t>
    </r>
  </si>
  <si>
    <r>
      <t xml:space="preserve">Antineoplásicos e Imunomoduladores </t>
    </r>
    <r>
      <rPr>
        <b/>
        <sz val="9"/>
        <rFont val="Calibri"/>
        <family val="2"/>
      </rPr>
      <t>(L)</t>
    </r>
  </si>
  <si>
    <t>\</t>
  </si>
  <si>
    <r>
      <t xml:space="preserve">* Sistema Endócrino </t>
    </r>
    <r>
      <rPr>
        <b/>
        <sz val="8"/>
        <color indexed="23"/>
        <rFont val="Calibri"/>
        <family val="2"/>
      </rPr>
      <t>(H)</t>
    </r>
  </si>
  <si>
    <r>
      <t xml:space="preserve">* Sistema Genito-Urinário e Hormonas Sexuais </t>
    </r>
    <r>
      <rPr>
        <b/>
        <sz val="8"/>
        <color indexed="23"/>
        <rFont val="Calibri"/>
        <family val="2"/>
      </rPr>
      <t>(G)</t>
    </r>
  </si>
  <si>
    <r>
      <t xml:space="preserve">* Dermatológicos </t>
    </r>
    <r>
      <rPr>
        <b/>
        <sz val="8"/>
        <color indexed="23"/>
        <rFont val="Calibri"/>
        <family val="2"/>
      </rPr>
      <t>(D)</t>
    </r>
  </si>
  <si>
    <r>
      <t>* Vários</t>
    </r>
    <r>
      <rPr>
        <b/>
        <sz val="8"/>
        <color indexed="23"/>
        <rFont val="Calibri"/>
        <family val="2"/>
      </rPr>
      <t xml:space="preserve"> (V)</t>
    </r>
  </si>
  <si>
    <t xml:space="preserve">2015
</t>
  </si>
  <si>
    <t>1º Trimestre 2016</t>
  </si>
  <si>
    <t>Restantes ATC *</t>
  </si>
  <si>
    <t>Pedido de Autorização de Ensaio Clínico (PAEC) - BD/BE</t>
  </si>
  <si>
    <r>
      <t xml:space="preserve">*Antiparasitários, Inseticidas e Repelentes </t>
    </r>
    <r>
      <rPr>
        <b/>
        <sz val="8"/>
        <color indexed="23"/>
        <rFont val="Calibri"/>
        <family val="2"/>
      </rPr>
      <t>(P)</t>
    </r>
  </si>
  <si>
    <t>1S 2021</t>
  </si>
  <si>
    <t>2S 2005</t>
  </si>
  <si>
    <t>Data de atualização: 09/07/2021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</si>
</sst>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_ ;\-0\ 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&quot;Ativado&quot;;&quot;Ativado&quot;;&quot;Desativado&quot;"/>
    <numFmt numFmtId="171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Calibri"/>
      <family val="2"/>
    </font>
    <font>
      <b/>
      <sz val="8"/>
      <color indexed="23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23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9.5"/>
      <color indexed="63"/>
      <name val="Calibri"/>
      <family val="0"/>
    </font>
    <font>
      <sz val="9"/>
      <color indexed="63"/>
      <name val="Calibri"/>
      <family val="0"/>
    </font>
    <font>
      <sz val="8.5"/>
      <color indexed="63"/>
      <name val="Calibri"/>
      <family val="0"/>
    </font>
    <font>
      <sz val="6.9"/>
      <color indexed="63"/>
      <name val="Calibri"/>
      <family val="0"/>
    </font>
    <font>
      <sz val="12"/>
      <color indexed="8"/>
      <name val="Arial"/>
      <family val="0"/>
    </font>
    <font>
      <sz val="8"/>
      <color indexed="9"/>
      <name val="Calibri"/>
      <family val="0"/>
    </font>
    <font>
      <sz val="8"/>
      <color indexed="8"/>
      <name val="Calibri"/>
      <family val="0"/>
    </font>
    <font>
      <b/>
      <sz val="9.5"/>
      <color indexed="8"/>
      <name val="Calibri"/>
      <family val="0"/>
    </font>
    <font>
      <sz val="9"/>
      <color indexed="8"/>
      <name val="Calibri"/>
      <family val="0"/>
    </font>
    <font>
      <sz val="8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/>
    </xf>
    <xf numFmtId="0" fontId="8" fillId="34" borderId="12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8" fillId="36" borderId="19" xfId="0" applyFont="1" applyFill="1" applyBorder="1" applyAlignment="1">
      <alignment wrapText="1"/>
    </xf>
    <xf numFmtId="0" fontId="8" fillId="36" borderId="17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 wrapText="1"/>
    </xf>
    <xf numFmtId="0" fontId="8" fillId="35" borderId="2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0" fontId="8" fillId="34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7" xfId="0" applyFont="1" applyFill="1" applyBorder="1" applyAlignment="1">
      <alignment vertical="center" wrapText="1"/>
    </xf>
    <xf numFmtId="0" fontId="8" fillId="36" borderId="19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/>
    </xf>
    <xf numFmtId="0" fontId="9" fillId="0" borderId="23" xfId="0" applyFont="1" applyBorder="1" applyAlignment="1">
      <alignment/>
    </xf>
    <xf numFmtId="9" fontId="9" fillId="0" borderId="17" xfId="0" applyNumberFormat="1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8" fillId="36" borderId="19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8" fillId="35" borderId="19" xfId="0" applyFont="1" applyFill="1" applyBorder="1" applyAlignment="1">
      <alignment horizontal="center" wrapText="1"/>
    </xf>
    <xf numFmtId="0" fontId="8" fillId="36" borderId="19" xfId="0" applyFont="1" applyFill="1" applyBorder="1" applyAlignment="1">
      <alignment horizontal="center" wrapText="1"/>
    </xf>
    <xf numFmtId="0" fontId="12" fillId="37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8" fillId="38" borderId="19" xfId="0" applyNumberFormat="1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wrapText="1"/>
    </xf>
    <xf numFmtId="0" fontId="9" fillId="0" borderId="17" xfId="0" applyFont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Fases de Desenvolvimento Clínico</a:t>
            </a:r>
          </a:p>
        </c:rich>
      </c:tx>
      <c:layout>
        <c:manualLayout>
          <c:xMode val="factor"/>
          <c:yMode val="factor"/>
          <c:x val="0.0345"/>
          <c:y val="-0.00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07975"/>
          <c:w val="0.89975"/>
          <c:h val="0.8935"/>
        </c:manualLayout>
      </c:layout>
      <c:bar3DChart>
        <c:barDir val="col"/>
        <c:grouping val="percentStacked"/>
        <c:varyColors val="0"/>
        <c:ser>
          <c:idx val="3"/>
          <c:order val="0"/>
          <c:tx>
            <c:strRef>
              <c:f>'2005_1S 2021'!$B$77</c:f>
              <c:strCache>
                <c:ptCount val="1"/>
                <c:pt idx="0">
                  <c:v>Fase IV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2021'!$C$73:$S$73</c:f>
              <c:strCache/>
            </c:strRef>
          </c:cat>
          <c:val>
            <c:numRef>
              <c:f>'2005_1S 2021'!$C$77:$S$77</c:f>
              <c:numCache/>
            </c:numRef>
          </c:val>
          <c:shape val="box"/>
        </c:ser>
        <c:ser>
          <c:idx val="2"/>
          <c:order val="1"/>
          <c:tx>
            <c:strRef>
              <c:f>'2005_1S 2021'!$B$76</c:f>
              <c:strCache>
                <c:ptCount val="1"/>
                <c:pt idx="0">
                  <c:v>Fase III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2021'!$C$73:$S$73</c:f>
              <c:strCache/>
            </c:strRef>
          </c:cat>
          <c:val>
            <c:numRef>
              <c:f>'2005_1S 2021'!$C$76:$S$76</c:f>
              <c:numCache/>
            </c:numRef>
          </c:val>
          <c:shape val="box"/>
        </c:ser>
        <c:ser>
          <c:idx val="1"/>
          <c:order val="2"/>
          <c:tx>
            <c:strRef>
              <c:f>'2005_1S 2021'!$B$75</c:f>
              <c:strCache>
                <c:ptCount val="1"/>
                <c:pt idx="0">
                  <c:v>Fase II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2021'!$C$73:$S$73</c:f>
              <c:strCache/>
            </c:strRef>
          </c:cat>
          <c:val>
            <c:numRef>
              <c:f>'2005_1S 2021'!$C$75:$S$75</c:f>
              <c:numCache/>
            </c:numRef>
          </c:val>
          <c:shape val="box"/>
        </c:ser>
        <c:ser>
          <c:idx val="0"/>
          <c:order val="3"/>
          <c:tx>
            <c:strRef>
              <c:f>'2005_1S 2021'!$B$74</c:f>
              <c:strCache>
                <c:ptCount val="1"/>
                <c:pt idx="0">
                  <c:v>Fase I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2021'!$C$73:$S$73</c:f>
              <c:strCache/>
            </c:strRef>
          </c:cat>
          <c:val>
            <c:numRef>
              <c:f>'2005_1S 2021'!$C$74:$S$74</c:f>
              <c:numCache/>
            </c:numRef>
          </c:val>
          <c:shape val="box"/>
        </c:ser>
        <c:overlap val="100"/>
        <c:shape val="box"/>
        <c:axId val="11228966"/>
        <c:axId val="33951831"/>
      </c:bar3D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28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37075"/>
          <c:w val="0.05275"/>
          <c:h val="0.2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Pedidos de Alteração Substancial (PAS)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5575"/>
          <c:w val="0.924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'2005_1S 2021'!$B$240</c:f>
              <c:strCache>
                <c:ptCount val="1"/>
                <c:pt idx="0">
                  <c:v>Nº de submetidos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2021'!$C$239:$S$239</c:f>
              <c:strCache/>
            </c:strRef>
          </c:cat>
          <c:val>
            <c:numRef>
              <c:f>'2005_1S 2021'!$C$240:$S$240</c:f>
              <c:numCache/>
            </c:numRef>
          </c:val>
        </c:ser>
        <c:ser>
          <c:idx val="1"/>
          <c:order val="1"/>
          <c:tx>
            <c:strRef>
              <c:f>'2005_1S 2021'!$B$241</c:f>
              <c:strCache>
                <c:ptCount val="1"/>
                <c:pt idx="0">
                  <c:v>Nº de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2021'!$C$239:$S$239</c:f>
              <c:strCache/>
            </c:strRef>
          </c:cat>
          <c:val>
            <c:numRef>
              <c:f>'2005_1S 2021'!$C$241:$S$241</c:f>
              <c:numCache/>
            </c:numRef>
          </c:val>
        </c:ser>
        <c:ser>
          <c:idx val="2"/>
          <c:order val="2"/>
          <c:tx>
            <c:strRef>
              <c:f>'2005_1S 2021'!$B$242</c:f>
              <c:strCache>
                <c:ptCount val="1"/>
                <c:pt idx="0">
                  <c:v>Nº de não autorizados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2021'!$C$239:$S$239</c:f>
              <c:strCache/>
            </c:strRef>
          </c:cat>
          <c:val>
            <c:numRef>
              <c:f>'2005_1S 2021'!$C$242:$S$242</c:f>
              <c:numCache/>
            </c:numRef>
          </c:val>
        </c:ser>
        <c:axId val="37131024"/>
        <c:axId val="65743761"/>
      </c:barChart>
      <c:lineChart>
        <c:grouping val="standard"/>
        <c:varyColors val="0"/>
        <c:ser>
          <c:idx val="3"/>
          <c:order val="3"/>
          <c:tx>
            <c:strRef>
              <c:f>'2005_1S 2021'!$B$243</c:f>
              <c:strCache>
                <c:ptCount val="1"/>
                <c:pt idx="0">
                  <c:v>Tempo médio de resposta (Dias de calendário)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'2005_1S 2021'!$C$239:$S$239</c:f>
              <c:strCache/>
            </c:strRef>
          </c:cat>
          <c:val>
            <c:numRef>
              <c:f>'2005_1S 2021'!$C$243:$S$243</c:f>
              <c:numCache/>
            </c:numRef>
          </c:val>
          <c:smooth val="0"/>
        </c:ser>
        <c:axId val="54822938"/>
        <c:axId val="23644395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31024"/>
        <c:crossesAt val="1"/>
        <c:crossBetween val="between"/>
        <c:dispUnits/>
      </c:valAx>
      <c:catAx>
        <c:axId val="54822938"/>
        <c:scaling>
          <c:orientation val="minMax"/>
        </c:scaling>
        <c:axPos val="b"/>
        <c:delete val="1"/>
        <c:majorTickMark val="out"/>
        <c:minorTickMark val="none"/>
        <c:tickLblPos val="nextTo"/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Dias de Calendário</a:t>
                </a:r>
              </a:p>
            </c:rich>
          </c:tx>
          <c:layout>
            <c:manualLayout>
              <c:xMode val="factor"/>
              <c:yMode val="factor"/>
              <c:x val="0.249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229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25"/>
          <c:y val="0.9465"/>
          <c:w val="0.694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Tipo de Medicamento(s) Experimental(ais) de Teste</a:t>
            </a:r>
          </a:p>
        </c:rich>
      </c:tx>
      <c:layout>
        <c:manualLayout>
          <c:xMode val="factor"/>
          <c:yMode val="factor"/>
          <c:x val="-0.0695"/>
          <c:y val="-0.0112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01"/>
          <c:w val="0.8535"/>
          <c:h val="0.874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'2005_1S 2021'!$B$166</c:f>
              <c:strCache>
                <c:ptCount val="1"/>
                <c:pt idx="0">
                  <c:v>Quimica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2021'!$C$165:$S$165</c:f>
              <c:strCache/>
            </c:strRef>
          </c:cat>
          <c:val>
            <c:numRef>
              <c:f>'2005_1S 2021'!$C$166:$S$166</c:f>
              <c:numCache/>
            </c:numRef>
          </c:val>
          <c:shape val="box"/>
        </c:ser>
        <c:ser>
          <c:idx val="1"/>
          <c:order val="1"/>
          <c:tx>
            <c:strRef>
              <c:f>'2005_1S 2021'!$B$167</c:f>
              <c:strCache>
                <c:ptCount val="1"/>
                <c:pt idx="0">
                  <c:v>Quimica &amp; Biológica / Biotecnológica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2021'!$C$165:$S$165</c:f>
              <c:strCache/>
            </c:strRef>
          </c:cat>
          <c:val>
            <c:numRef>
              <c:f>'2005_1S 2021'!$C$167:$S$167</c:f>
              <c:numCache/>
            </c:numRef>
          </c:val>
          <c:shape val="box"/>
        </c:ser>
        <c:ser>
          <c:idx val="2"/>
          <c:order val="2"/>
          <c:tx>
            <c:strRef>
              <c:f>'2005_1S 2021'!$B$168</c:f>
              <c:strCache>
                <c:ptCount val="1"/>
                <c:pt idx="0">
                  <c:v>Biológica / Biotecnológica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2021'!$C$165:$S$165</c:f>
              <c:strCache/>
            </c:strRef>
          </c:cat>
          <c:val>
            <c:numRef>
              <c:f>'2005_1S 2021'!$C$168:$S$168</c:f>
              <c:numCache/>
            </c:numRef>
          </c:val>
          <c:shape val="box"/>
        </c:ser>
        <c:ser>
          <c:idx val="3"/>
          <c:order val="3"/>
          <c:tx>
            <c:strRef>
              <c:f>'2005_1S 2021'!$B$169</c:f>
              <c:strCache>
                <c:ptCount val="1"/>
                <c:pt idx="0">
                  <c:v>Medicamento de Terapia Avançada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2021'!$C$165:$S$165</c:f>
              <c:strCache/>
            </c:strRef>
          </c:cat>
          <c:val>
            <c:numRef>
              <c:f>'2005_1S 2021'!$C$169:$S$169</c:f>
              <c:numCache/>
            </c:numRef>
          </c:val>
          <c:shape val="box"/>
        </c:ser>
        <c:overlap val="100"/>
        <c:shape val="box"/>
        <c:axId val="11472964"/>
        <c:axId val="36147813"/>
      </c:bar3D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84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472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33625"/>
          <c:w val="0.1555"/>
          <c:h val="0.3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Pedidos de Autorização de Ensaio Clínico (PAEC)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6275"/>
          <c:w val="0.929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'2005_1S 2021'!$B$6</c:f>
              <c:strCache>
                <c:ptCount val="1"/>
                <c:pt idx="0">
                  <c:v>Nº de submetidos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2021'!$C$5:$S$5</c:f>
              <c:strCache/>
            </c:strRef>
          </c:cat>
          <c:val>
            <c:numRef>
              <c:f>'2005_1S 2021'!$C$6:$S$6</c:f>
              <c:numCache/>
            </c:numRef>
          </c:val>
        </c:ser>
        <c:ser>
          <c:idx val="1"/>
          <c:order val="1"/>
          <c:tx>
            <c:strRef>
              <c:f>'2005_1S 2021'!$B$7</c:f>
              <c:strCache>
                <c:ptCount val="1"/>
                <c:pt idx="0">
                  <c:v>Nº de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2021'!$C$5:$S$5</c:f>
              <c:strCache/>
            </c:strRef>
          </c:cat>
          <c:val>
            <c:numRef>
              <c:f>'2005_1S 2021'!$C$7:$S$7</c:f>
              <c:numCache/>
            </c:numRef>
          </c:val>
        </c:ser>
        <c:ser>
          <c:idx val="2"/>
          <c:order val="2"/>
          <c:tx>
            <c:strRef>
              <c:f>'2005_1S 2021'!$B$8</c:f>
              <c:strCache>
                <c:ptCount val="1"/>
                <c:pt idx="0">
                  <c:v>Nº de indeferidos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2021'!$C$5:$S$5</c:f>
              <c:strCache/>
            </c:strRef>
          </c:cat>
          <c:val>
            <c:numRef>
              <c:f>'2005_1S 2021'!$C$8:$S$8</c:f>
              <c:numCache/>
            </c:numRef>
          </c:val>
        </c:ser>
        <c:axId val="56894862"/>
        <c:axId val="42291711"/>
      </c:barChart>
      <c:lineChart>
        <c:grouping val="standard"/>
        <c:varyColors val="0"/>
        <c:ser>
          <c:idx val="3"/>
          <c:order val="3"/>
          <c:tx>
            <c:strRef>
              <c:f>'2005_1S 2021'!$B$9</c:f>
              <c:strCache>
                <c:ptCount val="1"/>
                <c:pt idx="0">
                  <c:v>Tempo Médio de Decisão (Dias de calendário)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'2005_1S 2021'!$C$5:$S$5</c:f>
              <c:strCache/>
            </c:strRef>
          </c:cat>
          <c:val>
            <c:numRef>
              <c:f>'2005_1S 2021'!$C$9:$S$9</c:f>
              <c:numCache/>
            </c:numRef>
          </c:val>
          <c:smooth val="0"/>
        </c:ser>
        <c:axId val="45081080"/>
        <c:axId val="3076537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894862"/>
        <c:crossesAt val="1"/>
        <c:crossBetween val="between"/>
        <c:dispUnits/>
      </c:valAx>
      <c:catAx>
        <c:axId val="4508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Dias de Calendário</a:t>
                </a:r>
              </a:p>
            </c:rich>
          </c:tx>
          <c:layout>
            <c:manualLayout>
              <c:xMode val="factor"/>
              <c:yMode val="factor"/>
              <c:x val="0.2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0810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75"/>
          <c:y val="0.94675"/>
          <c:w val="0.696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Tipo de Promotor</a:t>
            </a:r>
          </a:p>
        </c:rich>
      </c:tx>
      <c:layout>
        <c:manualLayout>
          <c:xMode val="factor"/>
          <c:yMode val="factor"/>
          <c:x val="-0.05675"/>
          <c:y val="-0.0167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058"/>
          <c:w val="0.8175"/>
          <c:h val="0.955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'2005_1S 2021'!$B$203</c:f>
              <c:strCache>
                <c:ptCount val="1"/>
                <c:pt idx="0">
                  <c:v>Indústria Farmacêutica (comercial)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2021'!$C$202:$S$202</c:f>
              <c:strCache/>
            </c:strRef>
          </c:cat>
          <c:val>
            <c:numRef>
              <c:f>'2005_1S 2021'!$C$203:$S$203</c:f>
              <c:numCache/>
            </c:numRef>
          </c:val>
          <c:shape val="box"/>
        </c:ser>
        <c:ser>
          <c:idx val="1"/>
          <c:order val="1"/>
          <c:tx>
            <c:strRef>
              <c:f>'2005_1S 2021'!$B$204</c:f>
              <c:strCache>
                <c:ptCount val="1"/>
                <c:pt idx="0">
                  <c:v>Académico (não comercial)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2021'!$C$202:$S$202</c:f>
              <c:strCache/>
            </c:strRef>
          </c:cat>
          <c:val>
            <c:numRef>
              <c:f>'2005_1S 2021'!$C$204:$S$204</c:f>
              <c:numCache/>
            </c:numRef>
          </c:val>
          <c:shape val="box"/>
        </c:ser>
        <c:overlap val="100"/>
        <c:shape val="box"/>
        <c:axId val="27688834"/>
        <c:axId val="47872915"/>
      </c:bar3D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88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26725"/>
          <c:w val="0.12825"/>
          <c:h val="0.1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Classificação ATC do(s) Medicamento(s) Experimental(ais)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.15325"/>
          <c:w val="0.8275"/>
          <c:h val="0.764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'2005_1S 2021'!$B$109</c:f>
              <c:strCache>
                <c:ptCount val="1"/>
                <c:pt idx="0">
                  <c:v>Antineoplásicos e Imunomoduladores (L)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2021'!$C$109:$S$109</c:f>
              <c:numCache/>
            </c:numRef>
          </c:val>
          <c:shape val="box"/>
        </c:ser>
        <c:ser>
          <c:idx val="1"/>
          <c:order val="1"/>
          <c:tx>
            <c:strRef>
              <c:f>'2005_1S 2021'!$B$110</c:f>
              <c:strCache>
                <c:ptCount val="1"/>
                <c:pt idx="0">
                  <c:v>Anti-Infecciosos (J)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2021'!$C$110:$S$110</c:f>
              <c:numCache/>
            </c:numRef>
          </c:val>
          <c:shape val="box"/>
        </c:ser>
        <c:ser>
          <c:idx val="2"/>
          <c:order val="2"/>
          <c:tx>
            <c:strRef>
              <c:f>'2005_1S 2021'!$B$111</c:f>
              <c:strCache>
                <c:ptCount val="1"/>
                <c:pt idx="0">
                  <c:v>Sistema Nervoso Central (N)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2021'!$C$111:$S$111</c:f>
              <c:numCache/>
            </c:numRef>
          </c:val>
          <c:shape val="box"/>
        </c:ser>
        <c:ser>
          <c:idx val="3"/>
          <c:order val="3"/>
          <c:tx>
            <c:strRef>
              <c:f>'2005_1S 2021'!$B$112</c:f>
              <c:strCache>
                <c:ptCount val="1"/>
                <c:pt idx="0">
                  <c:v>Sistema Cardio-Vascular (C)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2021'!$C$112:$S$112</c:f>
              <c:numCache/>
            </c:numRef>
          </c:val>
          <c:shape val="box"/>
        </c:ser>
        <c:ser>
          <c:idx val="4"/>
          <c:order val="4"/>
          <c:tx>
            <c:strRef>
              <c:f>'2005_1S 2021'!$B$113</c:f>
              <c:strCache>
                <c:ptCount val="1"/>
                <c:pt idx="0">
                  <c:v>Orgão dos Sentidos (S)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2021'!$C$113:$S$113</c:f>
              <c:numCache/>
            </c:numRef>
          </c:val>
          <c:shape val="box"/>
        </c:ser>
        <c:ser>
          <c:idx val="5"/>
          <c:order val="5"/>
          <c:tx>
            <c:strRef>
              <c:f>'2005_1S 2021'!$B$114</c:f>
              <c:strCache>
                <c:ptCount val="1"/>
                <c:pt idx="0">
                  <c:v>Sangue e Hematopoiéticos (B)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2021'!$C$114:$S$114</c:f>
              <c:numCache/>
            </c:numRef>
          </c:val>
          <c:shape val="box"/>
        </c:ser>
        <c:ser>
          <c:idx val="6"/>
          <c:order val="6"/>
          <c:tx>
            <c:strRef>
              <c:f>'2005_1S 2021'!$B$115</c:f>
              <c:strCache>
                <c:ptCount val="1"/>
                <c:pt idx="0">
                  <c:v>Gastrointestinal e Metabolico (A)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2021'!$C$115:$S$115</c:f>
              <c:numCache/>
            </c:numRef>
          </c:val>
          <c:shape val="box"/>
        </c:ser>
        <c:ser>
          <c:idx val="7"/>
          <c:order val="7"/>
          <c:tx>
            <c:strRef>
              <c:f>'2005_1S 2021'!$B$116</c:f>
              <c:strCache>
                <c:ptCount val="1"/>
                <c:pt idx="0">
                  <c:v>Sistema Musculo Esquelético (M)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2021'!$C$116:$S$116</c:f>
              <c:numCache/>
            </c:numRef>
          </c:val>
          <c:shape val="box"/>
        </c:ser>
        <c:ser>
          <c:idx val="8"/>
          <c:order val="8"/>
          <c:tx>
            <c:strRef>
              <c:f>'2005_1S 2021'!$B$117</c:f>
              <c:strCache>
                <c:ptCount val="1"/>
                <c:pt idx="0">
                  <c:v>Sistema Respiratório (R)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2021'!$C$117:$S$117</c:f>
              <c:numCache/>
            </c:numRef>
          </c:val>
          <c:shape val="box"/>
        </c:ser>
        <c:ser>
          <c:idx val="9"/>
          <c:order val="9"/>
          <c:tx>
            <c:strRef>
              <c:f>'2005_1S 2021'!$B$118</c:f>
              <c:strCache>
                <c:ptCount val="1"/>
                <c:pt idx="0">
                  <c:v>Restantes ATC *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2021'!$C$108:$S$108</c:f>
              <c:strCache/>
            </c:strRef>
          </c:cat>
          <c:val>
            <c:numRef>
              <c:f>'2005_1S 2021'!$C$118:$S$118</c:f>
              <c:numCache/>
            </c:numRef>
          </c:val>
          <c:shape val="box"/>
        </c:ser>
        <c:overlap val="100"/>
        <c:gapWidth val="100"/>
        <c:shape val="box"/>
        <c:axId val="28203052"/>
        <c:axId val="52500877"/>
      </c:bar3D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57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03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.239"/>
          <c:w val="0.22375"/>
          <c:h val="0.4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Pedidos de Autorização de Ensaio Clínico (PAEC) - BD/BE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"/>
          <c:w val="0.841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'2005_1S 2021'!$B$41</c:f>
              <c:strCache>
                <c:ptCount val="1"/>
                <c:pt idx="0">
                  <c:v>Nº de submetidos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2021'!$C$40:$D$40</c:f>
              <c:strCache/>
            </c:strRef>
          </c:cat>
          <c:val>
            <c:numRef>
              <c:f>'2005_1S 2021'!$C$41:$D$41</c:f>
              <c:numCache/>
            </c:numRef>
          </c:val>
        </c:ser>
        <c:ser>
          <c:idx val="1"/>
          <c:order val="1"/>
          <c:tx>
            <c:strRef>
              <c:f>'2005_1S 2021'!$B$42</c:f>
              <c:strCache>
                <c:ptCount val="1"/>
                <c:pt idx="0">
                  <c:v>Nº de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2021'!$C$40:$D$40</c:f>
              <c:strCache/>
            </c:strRef>
          </c:cat>
          <c:val>
            <c:numRef>
              <c:f>'2005_1S 2021'!$C$42:$D$42</c:f>
              <c:numCache/>
            </c:numRef>
          </c:val>
        </c:ser>
        <c:ser>
          <c:idx val="2"/>
          <c:order val="2"/>
          <c:tx>
            <c:strRef>
              <c:f>'2005_1S 2021'!$B$43</c:f>
              <c:strCache>
                <c:ptCount val="1"/>
                <c:pt idx="0">
                  <c:v>Nº de indeferidos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'2005_1S 2021'!$C$40:$D$40</c:f>
              <c:strCache/>
            </c:strRef>
          </c:cat>
          <c:val>
            <c:numRef>
              <c:f>'2005_1S 2021'!$C$43:$D$43</c:f>
              <c:numCache/>
            </c:numRef>
          </c:val>
        </c:ser>
        <c:gapWidth val="500"/>
        <c:axId val="2745846"/>
        <c:axId val="24712615"/>
      </c:barChart>
      <c:lineChart>
        <c:grouping val="standard"/>
        <c:varyColors val="0"/>
        <c:ser>
          <c:idx val="3"/>
          <c:order val="3"/>
          <c:tx>
            <c:strRef>
              <c:f>'2005_1S 2021'!$B$44</c:f>
              <c:strCache>
                <c:ptCount val="1"/>
                <c:pt idx="0">
                  <c:v>Tempo Médio de Decisão (Dias de calendário)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'2005_1S 2021'!$C$40:$D$40</c:f>
              <c:strCache/>
            </c:strRef>
          </c:cat>
          <c:val>
            <c:numRef>
              <c:f>'2005_1S 2021'!$C$44:$D$44</c:f>
              <c:numCache/>
            </c:numRef>
          </c:val>
          <c:smooth val="0"/>
        </c:ser>
        <c:axId val="21086944"/>
        <c:axId val="55564769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45846"/>
        <c:crossesAt val="1"/>
        <c:crossBetween val="between"/>
        <c:dispUnits/>
      </c:valAx>
      <c:catAx>
        <c:axId val="21086944"/>
        <c:scaling>
          <c:orientation val="minMax"/>
        </c:scaling>
        <c:axPos val="b"/>
        <c:delete val="1"/>
        <c:majorTickMark val="out"/>
        <c:minorTickMark val="none"/>
        <c:tickLblPos val="nextTo"/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Dias de Calendário</a:t>
                </a:r>
              </a:p>
            </c:rich>
          </c:tx>
          <c:layout>
            <c:manualLayout>
              <c:xMode val="factor"/>
              <c:yMode val="factor"/>
              <c:x val="0.279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869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465"/>
          <c:w val="0.985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79</xdr:row>
      <xdr:rowOff>114300</xdr:rowOff>
    </xdr:from>
    <xdr:to>
      <xdr:col>15</xdr:col>
      <xdr:colOff>171450</xdr:colOff>
      <xdr:row>103</xdr:row>
      <xdr:rowOff>142875</xdr:rowOff>
    </xdr:to>
    <xdr:graphicFrame>
      <xdr:nvGraphicFramePr>
        <xdr:cNvPr id="1" name="Gráfico 4"/>
        <xdr:cNvGraphicFramePr/>
      </xdr:nvGraphicFramePr>
      <xdr:xfrm>
        <a:off x="4657725" y="13706475"/>
        <a:ext cx="12192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247</xdr:row>
      <xdr:rowOff>28575</xdr:rowOff>
    </xdr:from>
    <xdr:to>
      <xdr:col>15</xdr:col>
      <xdr:colOff>76200</xdr:colOff>
      <xdr:row>272</xdr:row>
      <xdr:rowOff>152400</xdr:rowOff>
    </xdr:to>
    <xdr:graphicFrame>
      <xdr:nvGraphicFramePr>
        <xdr:cNvPr id="2" name="Gráfico 7"/>
        <xdr:cNvGraphicFramePr/>
      </xdr:nvGraphicFramePr>
      <xdr:xfrm>
        <a:off x="4819650" y="41652825"/>
        <a:ext cx="119348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2933700</xdr:colOff>
      <xdr:row>171</xdr:row>
      <xdr:rowOff>19050</xdr:rowOff>
    </xdr:from>
    <xdr:to>
      <xdr:col>17</xdr:col>
      <xdr:colOff>285750</xdr:colOff>
      <xdr:row>197</xdr:row>
      <xdr:rowOff>85725</xdr:rowOff>
    </xdr:to>
    <xdr:graphicFrame>
      <xdr:nvGraphicFramePr>
        <xdr:cNvPr id="3" name="Gráfico 1"/>
        <xdr:cNvGraphicFramePr/>
      </xdr:nvGraphicFramePr>
      <xdr:xfrm>
        <a:off x="3057525" y="29003625"/>
        <a:ext cx="15592425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476250</xdr:colOff>
      <xdr:row>12</xdr:row>
      <xdr:rowOff>114300</xdr:rowOff>
    </xdr:from>
    <xdr:to>
      <xdr:col>16</xdr:col>
      <xdr:colOff>19050</xdr:colOff>
      <xdr:row>35</xdr:row>
      <xdr:rowOff>57150</xdr:rowOff>
    </xdr:to>
    <xdr:graphicFrame>
      <xdr:nvGraphicFramePr>
        <xdr:cNvPr id="4" name="Gráfico 7"/>
        <xdr:cNvGraphicFramePr/>
      </xdr:nvGraphicFramePr>
      <xdr:xfrm>
        <a:off x="5029200" y="2438400"/>
        <a:ext cx="1252537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285750</xdr:colOff>
      <xdr:row>206</xdr:row>
      <xdr:rowOff>47625</xdr:rowOff>
    </xdr:from>
    <xdr:to>
      <xdr:col>17</xdr:col>
      <xdr:colOff>142875</xdr:colOff>
      <xdr:row>235</xdr:row>
      <xdr:rowOff>0</xdr:rowOff>
    </xdr:to>
    <xdr:graphicFrame>
      <xdr:nvGraphicFramePr>
        <xdr:cNvPr id="5" name="Gráfico 1378"/>
        <xdr:cNvGraphicFramePr/>
      </xdr:nvGraphicFramePr>
      <xdr:xfrm>
        <a:off x="4838700" y="34871025"/>
        <a:ext cx="13668375" cy="4648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152400</xdr:colOff>
      <xdr:row>125</xdr:row>
      <xdr:rowOff>28575</xdr:rowOff>
    </xdr:from>
    <xdr:to>
      <xdr:col>19</xdr:col>
      <xdr:colOff>123825</xdr:colOff>
      <xdr:row>160</xdr:row>
      <xdr:rowOff>66675</xdr:rowOff>
    </xdr:to>
    <xdr:graphicFrame>
      <xdr:nvGraphicFramePr>
        <xdr:cNvPr id="6" name="Gráfico 1397"/>
        <xdr:cNvGraphicFramePr/>
      </xdr:nvGraphicFramePr>
      <xdr:xfrm>
        <a:off x="4705350" y="21345525"/>
        <a:ext cx="15287625" cy="570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447675</xdr:colOff>
      <xdr:row>48</xdr:row>
      <xdr:rowOff>19050</xdr:rowOff>
    </xdr:from>
    <xdr:to>
      <xdr:col>9</xdr:col>
      <xdr:colOff>542925</xdr:colOff>
      <xdr:row>68</xdr:row>
      <xdr:rowOff>76200</xdr:rowOff>
    </xdr:to>
    <xdr:graphicFrame>
      <xdr:nvGraphicFramePr>
        <xdr:cNvPr id="7" name="Gráfico 7"/>
        <xdr:cNvGraphicFramePr/>
      </xdr:nvGraphicFramePr>
      <xdr:xfrm>
        <a:off x="5000625" y="8410575"/>
        <a:ext cx="6610350" cy="3295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80"/>
  <sheetViews>
    <sheetView tabSelected="1" zoomScale="70" zoomScaleNormal="70" zoomScaleSheetLayoutView="100" workbookViewId="0" topLeftCell="B1">
      <selection activeCell="S203" sqref="S203:S204"/>
    </sheetView>
  </sheetViews>
  <sheetFormatPr defaultColWidth="9.140625" defaultRowHeight="12.75"/>
  <cols>
    <col min="1" max="1" width="1.8515625" style="2" customWidth="1"/>
    <col min="2" max="2" width="66.421875" style="2" customWidth="1"/>
    <col min="3" max="3" width="17.140625" style="2" customWidth="1"/>
    <col min="4" max="7" width="13.57421875" style="2" customWidth="1"/>
    <col min="8" max="8" width="13.140625" style="2" bestFit="1" customWidth="1"/>
    <col min="9" max="10" width="13.140625" style="2" customWidth="1"/>
    <col min="11" max="11" width="14.28125" style="2" customWidth="1"/>
    <col min="12" max="12" width="13.8515625" style="2" customWidth="1"/>
    <col min="13" max="13" width="14.00390625" style="2" customWidth="1"/>
    <col min="14" max="14" width="14.57421875" style="2" customWidth="1"/>
    <col min="15" max="15" width="14.28125" style="2" customWidth="1"/>
    <col min="16" max="16" width="12.8515625" style="2" customWidth="1"/>
    <col min="17" max="17" width="12.421875" style="2" customWidth="1"/>
    <col min="18" max="18" width="11.7109375" style="2" customWidth="1"/>
    <col min="19" max="19" width="10.8515625" style="2" customWidth="1"/>
    <col min="20" max="16384" width="9.140625" style="2" customWidth="1"/>
  </cols>
  <sheetData>
    <row r="2" ht="23.25">
      <c r="B2" s="7" t="s">
        <v>15</v>
      </c>
    </row>
    <row r="4" ht="13.5" thickBot="1"/>
    <row r="5" spans="1:19" ht="29.25" customHeight="1" thickBot="1" thickTop="1">
      <c r="A5" s="1"/>
      <c r="B5" s="8" t="s">
        <v>0</v>
      </c>
      <c r="C5" s="9" t="s">
        <v>50</v>
      </c>
      <c r="D5" s="9">
        <v>2006</v>
      </c>
      <c r="E5" s="9">
        <v>2007</v>
      </c>
      <c r="F5" s="9">
        <v>2008</v>
      </c>
      <c r="G5" s="9">
        <v>2009</v>
      </c>
      <c r="H5" s="9">
        <v>2010</v>
      </c>
      <c r="I5" s="9">
        <v>2011</v>
      </c>
      <c r="J5" s="9">
        <v>2012</v>
      </c>
      <c r="K5" s="9">
        <v>2013</v>
      </c>
      <c r="L5" s="9">
        <v>2014</v>
      </c>
      <c r="M5" s="9" t="s">
        <v>44</v>
      </c>
      <c r="N5" s="45">
        <v>2016</v>
      </c>
      <c r="O5" s="45">
        <v>2017</v>
      </c>
      <c r="P5" s="51">
        <v>2018</v>
      </c>
      <c r="Q5" s="51">
        <v>2019</v>
      </c>
      <c r="R5" s="51">
        <v>2020</v>
      </c>
      <c r="S5" s="51" t="s">
        <v>49</v>
      </c>
    </row>
    <row r="6" spans="1:19" ht="13.5" thickTop="1">
      <c r="A6" s="1"/>
      <c r="B6" s="10" t="s">
        <v>1</v>
      </c>
      <c r="C6" s="11">
        <v>108</v>
      </c>
      <c r="D6" s="11">
        <v>160</v>
      </c>
      <c r="E6" s="11">
        <v>136</v>
      </c>
      <c r="F6" s="11">
        <v>146</v>
      </c>
      <c r="G6" s="11">
        <v>116</v>
      </c>
      <c r="H6" s="11">
        <v>107</v>
      </c>
      <c r="I6" s="11">
        <v>88</v>
      </c>
      <c r="J6" s="11">
        <v>118</v>
      </c>
      <c r="K6" s="11">
        <v>114</v>
      </c>
      <c r="L6" s="11">
        <v>127</v>
      </c>
      <c r="M6" s="11">
        <v>137</v>
      </c>
      <c r="N6" s="11">
        <v>142</v>
      </c>
      <c r="O6" s="11">
        <v>137</v>
      </c>
      <c r="P6" s="11">
        <v>159</v>
      </c>
      <c r="Q6" s="11">
        <v>142</v>
      </c>
      <c r="R6" s="11">
        <v>187</v>
      </c>
      <c r="S6" s="11">
        <v>80</v>
      </c>
    </row>
    <row r="7" spans="1:19" ht="12.75">
      <c r="A7" s="1"/>
      <c r="B7" s="12" t="s">
        <v>2</v>
      </c>
      <c r="C7" s="13">
        <v>26</v>
      </c>
      <c r="D7" s="13">
        <v>147</v>
      </c>
      <c r="E7" s="13">
        <v>131</v>
      </c>
      <c r="F7" s="13">
        <v>138</v>
      </c>
      <c r="G7" s="13">
        <v>116</v>
      </c>
      <c r="H7" s="13">
        <v>105</v>
      </c>
      <c r="I7" s="13">
        <v>87</v>
      </c>
      <c r="J7" s="13">
        <v>99</v>
      </c>
      <c r="K7" s="13">
        <v>116</v>
      </c>
      <c r="L7" s="13">
        <v>119</v>
      </c>
      <c r="M7" s="13">
        <v>123</v>
      </c>
      <c r="N7" s="13">
        <v>144</v>
      </c>
      <c r="O7" s="13">
        <v>127</v>
      </c>
      <c r="P7" s="13">
        <v>141</v>
      </c>
      <c r="Q7" s="13">
        <v>142</v>
      </c>
      <c r="R7" s="13">
        <v>155</v>
      </c>
      <c r="S7" s="13">
        <v>73</v>
      </c>
    </row>
    <row r="8" spans="1:19" ht="12.75">
      <c r="A8" s="1"/>
      <c r="B8" s="12" t="s">
        <v>19</v>
      </c>
      <c r="C8" s="14">
        <v>0</v>
      </c>
      <c r="D8" s="14">
        <v>1</v>
      </c>
      <c r="E8" s="14">
        <v>0</v>
      </c>
      <c r="F8" s="14">
        <v>0</v>
      </c>
      <c r="G8" s="14">
        <v>0</v>
      </c>
      <c r="H8" s="14">
        <v>2</v>
      </c>
      <c r="I8" s="14">
        <v>0</v>
      </c>
      <c r="J8" s="14">
        <v>0</v>
      </c>
      <c r="K8" s="14">
        <v>0</v>
      </c>
      <c r="L8" s="14">
        <v>3</v>
      </c>
      <c r="M8" s="14">
        <v>1</v>
      </c>
      <c r="N8" s="14">
        <v>3</v>
      </c>
      <c r="O8" s="14">
        <v>1</v>
      </c>
      <c r="P8" s="14">
        <v>1</v>
      </c>
      <c r="Q8" s="14">
        <v>1</v>
      </c>
      <c r="R8" s="14">
        <v>0</v>
      </c>
      <c r="S8" s="14">
        <v>1</v>
      </c>
    </row>
    <row r="9" spans="1:19" ht="12.75">
      <c r="A9" s="1"/>
      <c r="B9" s="12" t="s">
        <v>24</v>
      </c>
      <c r="C9" s="14"/>
      <c r="D9" s="13"/>
      <c r="E9" s="14">
        <v>45</v>
      </c>
      <c r="F9" s="14">
        <v>43</v>
      </c>
      <c r="G9" s="14">
        <v>42</v>
      </c>
      <c r="H9" s="14">
        <v>42</v>
      </c>
      <c r="I9" s="14">
        <v>41</v>
      </c>
      <c r="J9" s="14">
        <v>40</v>
      </c>
      <c r="K9" s="14">
        <v>38</v>
      </c>
      <c r="L9" s="14">
        <v>33</v>
      </c>
      <c r="M9" s="14">
        <v>28</v>
      </c>
      <c r="N9" s="14">
        <v>36</v>
      </c>
      <c r="O9" s="14">
        <v>36</v>
      </c>
      <c r="P9" s="14">
        <v>40</v>
      </c>
      <c r="Q9" s="14">
        <v>34</v>
      </c>
      <c r="R9" s="14">
        <v>32</v>
      </c>
      <c r="S9" s="14">
        <v>44</v>
      </c>
    </row>
    <row r="10" spans="1:19" ht="12.75">
      <c r="A10" s="1"/>
      <c r="B10" s="12" t="s">
        <v>25</v>
      </c>
      <c r="C10" s="14" t="s">
        <v>16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  <c r="K10" s="14" t="s">
        <v>16</v>
      </c>
      <c r="L10" s="14" t="s">
        <v>16</v>
      </c>
      <c r="M10" s="14">
        <v>19</v>
      </c>
      <c r="N10" s="14">
        <v>25</v>
      </c>
      <c r="O10" s="14">
        <v>25</v>
      </c>
      <c r="P10" s="14">
        <v>27</v>
      </c>
      <c r="Q10" s="14">
        <v>23</v>
      </c>
      <c r="R10" s="14">
        <v>22</v>
      </c>
      <c r="S10" s="14">
        <v>30</v>
      </c>
    </row>
    <row r="11" spans="1:19" ht="13.5" thickBot="1">
      <c r="A11" s="5"/>
      <c r="B11" s="15" t="s">
        <v>26</v>
      </c>
      <c r="C11" s="16" t="s">
        <v>16</v>
      </c>
      <c r="D11" s="17" t="s">
        <v>16</v>
      </c>
      <c r="E11" s="42">
        <v>0.95</v>
      </c>
      <c r="F11" s="42">
        <v>1</v>
      </c>
      <c r="G11" s="42">
        <v>0.99</v>
      </c>
      <c r="H11" s="42">
        <v>1</v>
      </c>
      <c r="I11" s="42">
        <v>1</v>
      </c>
      <c r="J11" s="42">
        <v>1</v>
      </c>
      <c r="K11" s="42">
        <v>0.99</v>
      </c>
      <c r="L11" s="42">
        <v>0.95</v>
      </c>
      <c r="M11" s="42">
        <v>0.97</v>
      </c>
      <c r="N11" s="42">
        <v>0.78</v>
      </c>
      <c r="O11" s="42">
        <v>0.77</v>
      </c>
      <c r="P11" s="42">
        <v>0.56</v>
      </c>
      <c r="Q11" s="42">
        <v>0.85</v>
      </c>
      <c r="R11" s="42">
        <v>0.82</v>
      </c>
      <c r="S11" s="42">
        <v>0.58</v>
      </c>
    </row>
    <row r="12" spans="1:14" ht="13.5" thickTop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7" ht="12.75">
      <c r="B15" s="3"/>
      <c r="C15" s="3"/>
      <c r="D15" s="3"/>
      <c r="E15" s="3"/>
      <c r="F15" s="3"/>
      <c r="G15" s="3"/>
    </row>
    <row r="16" spans="2:7" ht="12.75">
      <c r="B16" s="3"/>
      <c r="C16" s="3"/>
      <c r="D16" s="3"/>
      <c r="E16" s="3"/>
      <c r="F16" s="3"/>
      <c r="G16" s="3"/>
    </row>
    <row r="17" spans="2:7" ht="12.75">
      <c r="B17" s="3"/>
      <c r="C17" s="3"/>
      <c r="D17" s="3"/>
      <c r="E17" s="3"/>
      <c r="F17" s="3"/>
      <c r="G17" s="3"/>
    </row>
    <row r="18" spans="2:7" ht="12.75">
      <c r="B18" s="3"/>
      <c r="C18" s="3"/>
      <c r="D18" s="3"/>
      <c r="E18" s="3"/>
      <c r="F18" s="3"/>
      <c r="G18" s="3"/>
    </row>
    <row r="19" spans="2:7" ht="12.75">
      <c r="B19" s="3"/>
      <c r="C19" s="3"/>
      <c r="D19" s="3"/>
      <c r="E19" s="3"/>
      <c r="F19" s="3"/>
      <c r="G19" s="3"/>
    </row>
    <row r="20" spans="2:7" ht="12.75">
      <c r="B20" s="3"/>
      <c r="C20" s="3"/>
      <c r="D20" s="3"/>
      <c r="E20" s="3"/>
      <c r="F20" s="3"/>
      <c r="G20" s="3"/>
    </row>
    <row r="21" spans="2:7" ht="12.75">
      <c r="B21" s="3"/>
      <c r="C21" s="3"/>
      <c r="D21" s="3"/>
      <c r="E21" s="3"/>
      <c r="F21" s="3"/>
      <c r="G21" s="3"/>
    </row>
    <row r="22" spans="2:7" ht="12.75">
      <c r="B22" s="3"/>
      <c r="C22" s="3"/>
      <c r="D22" s="3"/>
      <c r="E22" s="3"/>
      <c r="F22" s="3"/>
      <c r="G22" s="3"/>
    </row>
    <row r="23" spans="2:7" ht="12.75">
      <c r="B23" s="3"/>
      <c r="C23" s="3"/>
      <c r="D23" s="3"/>
      <c r="E23" s="3"/>
      <c r="F23" s="3"/>
      <c r="G23" s="3"/>
    </row>
    <row r="24" spans="2:7" ht="12.75">
      <c r="B24" s="3"/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spans="2:7" ht="12.75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4" spans="2:7" ht="12.75">
      <c r="B34" s="3"/>
      <c r="C34" s="3"/>
      <c r="D34" s="3"/>
      <c r="E34" s="3"/>
      <c r="F34" s="3"/>
      <c r="G34" s="3"/>
    </row>
    <row r="35" spans="2:7" ht="12.75">
      <c r="B35" s="3"/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" customHeight="1">
      <c r="B37" s="3"/>
      <c r="C37" s="3"/>
      <c r="D37" s="3"/>
      <c r="E37" s="3"/>
      <c r="F37" s="3"/>
      <c r="G37" s="3"/>
    </row>
    <row r="38" spans="2:7" ht="12.75">
      <c r="B38" s="3"/>
      <c r="C38" s="3"/>
      <c r="D38" s="3"/>
      <c r="E38" s="3"/>
      <c r="F38" s="3"/>
      <c r="G38" s="3"/>
    </row>
    <row r="39" spans="2:7" ht="13.5" thickBot="1">
      <c r="B39" s="3"/>
      <c r="C39" s="3"/>
      <c r="D39" s="3"/>
      <c r="E39" s="3"/>
      <c r="F39" s="3"/>
      <c r="G39" s="3"/>
    </row>
    <row r="40" spans="1:4" ht="29.25" customHeight="1" thickBot="1" thickTop="1">
      <c r="A40" s="1"/>
      <c r="B40" s="8" t="s">
        <v>47</v>
      </c>
      <c r="C40" s="51">
        <v>2020</v>
      </c>
      <c r="D40" s="51" t="s">
        <v>49</v>
      </c>
    </row>
    <row r="41" spans="1:4" ht="13.5" thickTop="1">
      <c r="A41" s="1"/>
      <c r="B41" s="10" t="s">
        <v>1</v>
      </c>
      <c r="C41" s="11">
        <v>24</v>
      </c>
      <c r="D41" s="11">
        <v>8</v>
      </c>
    </row>
    <row r="42" spans="1:4" ht="12.75">
      <c r="A42" s="1"/>
      <c r="B42" s="12" t="s">
        <v>2</v>
      </c>
      <c r="C42" s="13">
        <v>23</v>
      </c>
      <c r="D42" s="13">
        <v>6</v>
      </c>
    </row>
    <row r="43" spans="1:4" ht="12.75">
      <c r="A43" s="1"/>
      <c r="B43" s="12" t="s">
        <v>19</v>
      </c>
      <c r="C43" s="14">
        <v>0</v>
      </c>
      <c r="D43" s="14">
        <v>0</v>
      </c>
    </row>
    <row r="44" spans="1:4" ht="12.75">
      <c r="A44" s="1"/>
      <c r="B44" s="12" t="s">
        <v>24</v>
      </c>
      <c r="C44" s="14">
        <v>27</v>
      </c>
      <c r="D44" s="14">
        <v>32</v>
      </c>
    </row>
    <row r="45" spans="1:4" ht="12.75">
      <c r="A45" s="1"/>
      <c r="B45" s="12" t="s">
        <v>25</v>
      </c>
      <c r="C45" s="14">
        <v>18</v>
      </c>
      <c r="D45" s="14">
        <v>23</v>
      </c>
    </row>
    <row r="46" spans="1:4" ht="13.5" thickBot="1">
      <c r="A46" s="5"/>
      <c r="B46" s="57" t="s">
        <v>26</v>
      </c>
      <c r="C46" s="42">
        <v>0.91</v>
      </c>
      <c r="D46" s="42">
        <v>0.67</v>
      </c>
    </row>
    <row r="47" spans="2:7" ht="13.5" thickTop="1">
      <c r="B47" s="3"/>
      <c r="C47" s="3"/>
      <c r="D47" s="3"/>
      <c r="E47" s="3"/>
      <c r="F47" s="3"/>
      <c r="G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7" ht="12.75">
      <c r="B49" s="3"/>
      <c r="C49" s="3"/>
      <c r="D49" s="3"/>
      <c r="E49" s="3"/>
      <c r="F49" s="3"/>
      <c r="G49" s="3"/>
    </row>
    <row r="50" spans="2:7" ht="12.75">
      <c r="B50" s="3"/>
      <c r="C50" s="3"/>
      <c r="D50" s="3"/>
      <c r="E50" s="3"/>
      <c r="F50" s="3"/>
      <c r="G50" s="3"/>
    </row>
    <row r="51" spans="2:7" ht="12.75">
      <c r="B51" s="3"/>
      <c r="C51" s="3"/>
      <c r="D51" s="3"/>
      <c r="E51" s="3"/>
      <c r="F51" s="3"/>
      <c r="G51" s="3"/>
    </row>
    <row r="52" spans="2:7" ht="12.75">
      <c r="B52" s="3"/>
      <c r="C52" s="3"/>
      <c r="D52" s="3"/>
      <c r="E52" s="3"/>
      <c r="F52" s="3"/>
      <c r="G52" s="3"/>
    </row>
    <row r="53" spans="2:7" ht="12.75">
      <c r="B53" s="3"/>
      <c r="C53" s="3"/>
      <c r="D53" s="3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2:7" ht="12.75"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59" spans="2:7" ht="12.75">
      <c r="B59" s="3"/>
      <c r="C59" s="3"/>
      <c r="D59" s="3"/>
      <c r="E59" s="3"/>
      <c r="F59" s="3"/>
      <c r="G59" s="3"/>
    </row>
    <row r="60" spans="2:7" ht="12.75">
      <c r="B60" s="3"/>
      <c r="C60" s="3"/>
      <c r="D60" s="3"/>
      <c r="E60" s="3"/>
      <c r="F60" s="3"/>
      <c r="G60" s="3"/>
    </row>
    <row r="61" spans="2:7" ht="12.75">
      <c r="B61" s="3"/>
      <c r="C61" s="3"/>
      <c r="D61" s="3"/>
      <c r="E61" s="3"/>
      <c r="F61" s="3"/>
      <c r="G61" s="3"/>
    </row>
    <row r="62" spans="2:7" ht="12.75">
      <c r="B62" s="3"/>
      <c r="C62" s="3"/>
      <c r="D62" s="3"/>
      <c r="E62" s="3"/>
      <c r="F62" s="3"/>
      <c r="G62" s="3"/>
    </row>
    <row r="63" spans="2:7" ht="12.75">
      <c r="B63" s="3"/>
      <c r="C63" s="3"/>
      <c r="D63" s="3"/>
      <c r="E63" s="3"/>
      <c r="F63" s="3"/>
      <c r="G63" s="3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2.75">
      <c r="B67" s="3"/>
      <c r="C67" s="3"/>
      <c r="D67" s="3"/>
      <c r="E67" s="3"/>
      <c r="F67" s="3"/>
      <c r="G67" s="3"/>
    </row>
    <row r="68" spans="2:7" ht="12.75">
      <c r="B68" s="3"/>
      <c r="C68" s="3"/>
      <c r="D68" s="3"/>
      <c r="E68" s="3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3.5" thickBot="1">
      <c r="B72" s="3"/>
      <c r="C72" s="3"/>
      <c r="D72" s="3"/>
      <c r="E72" s="3"/>
      <c r="F72" s="3"/>
      <c r="G72" s="3"/>
    </row>
    <row r="73" spans="2:19" ht="22.5" customHeight="1" thickBot="1" thickTop="1">
      <c r="B73" s="18" t="s">
        <v>14</v>
      </c>
      <c r="C73" s="19" t="s">
        <v>50</v>
      </c>
      <c r="D73" s="19">
        <v>2006</v>
      </c>
      <c r="E73" s="19">
        <v>2007</v>
      </c>
      <c r="F73" s="19">
        <v>2008</v>
      </c>
      <c r="G73" s="20">
        <v>2009</v>
      </c>
      <c r="H73" s="19">
        <v>2010</v>
      </c>
      <c r="I73" s="19">
        <v>2011</v>
      </c>
      <c r="J73" s="20">
        <v>2012</v>
      </c>
      <c r="K73" s="9">
        <v>2013</v>
      </c>
      <c r="L73" s="9">
        <v>2014</v>
      </c>
      <c r="M73" s="45">
        <v>2015</v>
      </c>
      <c r="N73" s="9">
        <v>2016</v>
      </c>
      <c r="O73" s="9">
        <v>2017</v>
      </c>
      <c r="P73" s="51">
        <v>2018</v>
      </c>
      <c r="Q73" s="51">
        <v>2019</v>
      </c>
      <c r="R73" s="51">
        <v>2020</v>
      </c>
      <c r="S73" s="51" t="s">
        <v>49</v>
      </c>
    </row>
    <row r="74" spans="2:19" ht="13.5" thickTop="1">
      <c r="B74" s="10" t="s">
        <v>4</v>
      </c>
      <c r="C74" s="21">
        <v>3</v>
      </c>
      <c r="D74" s="13">
        <v>2</v>
      </c>
      <c r="E74" s="13">
        <v>7</v>
      </c>
      <c r="F74" s="13">
        <v>3</v>
      </c>
      <c r="G74" s="14">
        <v>6</v>
      </c>
      <c r="H74" s="14">
        <v>2</v>
      </c>
      <c r="I74" s="14">
        <v>6</v>
      </c>
      <c r="J74" s="14">
        <v>3</v>
      </c>
      <c r="K74" s="22">
        <v>10</v>
      </c>
      <c r="L74" s="22">
        <v>10</v>
      </c>
      <c r="M74" s="22">
        <v>15</v>
      </c>
      <c r="N74" s="22">
        <v>26</v>
      </c>
      <c r="O74" s="22">
        <v>30</v>
      </c>
      <c r="P74" s="22">
        <v>27</v>
      </c>
      <c r="Q74" s="22">
        <v>29</v>
      </c>
      <c r="R74" s="22">
        <v>41</v>
      </c>
      <c r="S74" s="22">
        <v>17</v>
      </c>
    </row>
    <row r="75" spans="2:19" ht="12.75">
      <c r="B75" s="12" t="s">
        <v>5</v>
      </c>
      <c r="C75" s="13">
        <v>11</v>
      </c>
      <c r="D75" s="13">
        <v>20</v>
      </c>
      <c r="E75" s="13">
        <v>30</v>
      </c>
      <c r="F75" s="13">
        <v>31</v>
      </c>
      <c r="G75" s="14">
        <v>27</v>
      </c>
      <c r="H75" s="14">
        <v>17</v>
      </c>
      <c r="I75" s="14">
        <v>19</v>
      </c>
      <c r="J75" s="14">
        <v>25</v>
      </c>
      <c r="K75" s="23">
        <v>20</v>
      </c>
      <c r="L75" s="23">
        <v>24</v>
      </c>
      <c r="M75" s="23">
        <v>24</v>
      </c>
      <c r="N75" s="23">
        <v>26</v>
      </c>
      <c r="O75" s="23">
        <v>24</v>
      </c>
      <c r="P75" s="23">
        <v>38</v>
      </c>
      <c r="Q75" s="23">
        <v>33</v>
      </c>
      <c r="R75" s="23">
        <v>36</v>
      </c>
      <c r="S75" s="23">
        <v>15</v>
      </c>
    </row>
    <row r="76" spans="2:19" ht="12.75">
      <c r="B76" s="12" t="s">
        <v>6</v>
      </c>
      <c r="C76" s="13">
        <v>57</v>
      </c>
      <c r="D76" s="13">
        <v>104</v>
      </c>
      <c r="E76" s="13">
        <v>74</v>
      </c>
      <c r="F76" s="13">
        <v>100</v>
      </c>
      <c r="G76" s="14">
        <v>73</v>
      </c>
      <c r="H76" s="14">
        <v>79</v>
      </c>
      <c r="I76" s="14">
        <v>58</v>
      </c>
      <c r="J76" s="14">
        <v>82</v>
      </c>
      <c r="K76" s="23">
        <v>75</v>
      </c>
      <c r="L76" s="23">
        <v>81</v>
      </c>
      <c r="M76" s="23">
        <v>90</v>
      </c>
      <c r="N76" s="23">
        <v>82</v>
      </c>
      <c r="O76" s="23">
        <v>75</v>
      </c>
      <c r="P76" s="23">
        <v>90</v>
      </c>
      <c r="Q76" s="23">
        <v>69</v>
      </c>
      <c r="R76" s="23">
        <v>99</v>
      </c>
      <c r="S76" s="23">
        <v>46</v>
      </c>
    </row>
    <row r="77" spans="2:19" ht="13.5" thickBot="1">
      <c r="B77" s="24" t="s">
        <v>7</v>
      </c>
      <c r="C77" s="16">
        <v>9</v>
      </c>
      <c r="D77" s="16">
        <v>27</v>
      </c>
      <c r="E77" s="16">
        <v>21</v>
      </c>
      <c r="F77" s="16">
        <v>12</v>
      </c>
      <c r="G77" s="17">
        <v>9</v>
      </c>
      <c r="H77" s="17">
        <v>9</v>
      </c>
      <c r="I77" s="17">
        <v>5</v>
      </c>
      <c r="J77" s="17">
        <v>8</v>
      </c>
      <c r="K77" s="25">
        <v>9</v>
      </c>
      <c r="L77" s="25">
        <v>12</v>
      </c>
      <c r="M77" s="25">
        <v>8</v>
      </c>
      <c r="N77" s="25">
        <v>8</v>
      </c>
      <c r="O77" s="25">
        <v>8</v>
      </c>
      <c r="P77" s="25">
        <v>4</v>
      </c>
      <c r="Q77" s="25">
        <v>11</v>
      </c>
      <c r="R77" s="25">
        <v>11</v>
      </c>
      <c r="S77" s="25">
        <v>2</v>
      </c>
    </row>
    <row r="78" spans="2:19" ht="14.25" thickBot="1" thickTop="1">
      <c r="B78" s="26" t="s">
        <v>27</v>
      </c>
      <c r="C78" s="27">
        <f aca="true" t="shared" si="0" ref="C78:H78">SUM(C74:C77)</f>
        <v>80</v>
      </c>
      <c r="D78" s="27">
        <f t="shared" si="0"/>
        <v>153</v>
      </c>
      <c r="E78" s="27">
        <f t="shared" si="0"/>
        <v>132</v>
      </c>
      <c r="F78" s="27">
        <f t="shared" si="0"/>
        <v>146</v>
      </c>
      <c r="G78" s="27">
        <f t="shared" si="0"/>
        <v>115</v>
      </c>
      <c r="H78" s="27">
        <f t="shared" si="0"/>
        <v>107</v>
      </c>
      <c r="I78" s="28">
        <f>SUM(I74:I77)</f>
        <v>88</v>
      </c>
      <c r="J78" s="27">
        <f>SUM(J74:J77)</f>
        <v>118</v>
      </c>
      <c r="K78" s="27">
        <v>114</v>
      </c>
      <c r="L78" s="27">
        <v>127</v>
      </c>
      <c r="M78" s="27">
        <v>137</v>
      </c>
      <c r="N78" s="27">
        <f aca="true" t="shared" si="1" ref="N78:S78">SUM(N74:N77)</f>
        <v>142</v>
      </c>
      <c r="O78" s="27">
        <f t="shared" si="1"/>
        <v>137</v>
      </c>
      <c r="P78" s="27">
        <f t="shared" si="1"/>
        <v>159</v>
      </c>
      <c r="Q78" s="27">
        <f t="shared" si="1"/>
        <v>142</v>
      </c>
      <c r="R78" s="27">
        <f t="shared" si="1"/>
        <v>187</v>
      </c>
      <c r="S78" s="27">
        <f t="shared" si="1"/>
        <v>80</v>
      </c>
    </row>
    <row r="79" spans="2:7" ht="13.5" thickTop="1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  <row r="92" spans="2:7" ht="12.75">
      <c r="B92" s="3"/>
      <c r="C92" s="3"/>
      <c r="D92" s="3"/>
      <c r="E92" s="3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2.75">
      <c r="B94" s="3"/>
      <c r="C94" s="3"/>
      <c r="D94" s="3"/>
      <c r="E94" s="3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2.75">
      <c r="B96" s="3"/>
      <c r="C96" s="3"/>
      <c r="D96" s="3"/>
      <c r="E96" s="3"/>
      <c r="F96" s="3"/>
      <c r="G96" s="3"/>
    </row>
    <row r="97" spans="2:7" ht="12.75">
      <c r="B97" s="3"/>
      <c r="C97" s="3"/>
      <c r="D97" s="3"/>
      <c r="E97" s="3"/>
      <c r="F97" s="3"/>
      <c r="G97" s="3"/>
    </row>
    <row r="98" spans="2:7" ht="12.75">
      <c r="B98" s="3"/>
      <c r="C98" s="3"/>
      <c r="D98" s="3"/>
      <c r="E98" s="3"/>
      <c r="F98" s="3"/>
      <c r="G98" s="3"/>
    </row>
    <row r="99" spans="2:7" ht="12.75">
      <c r="B99" s="3"/>
      <c r="C99" s="3"/>
      <c r="D99" s="3"/>
      <c r="E99" s="3"/>
      <c r="F99" s="3"/>
      <c r="G99" s="3"/>
    </row>
    <row r="100" spans="2:7" ht="12.75">
      <c r="B100" s="3"/>
      <c r="C100" s="3"/>
      <c r="D100" s="3"/>
      <c r="E100" s="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2.75">
      <c r="B103" s="3"/>
      <c r="C103" s="3"/>
      <c r="D103" s="3"/>
      <c r="E103" s="3"/>
      <c r="F103" s="3"/>
      <c r="G103" s="3"/>
    </row>
    <row r="104" spans="2:7" ht="12.75">
      <c r="B104" s="3"/>
      <c r="C104" s="3"/>
      <c r="D104" s="3"/>
      <c r="E104" s="3"/>
      <c r="F104" s="3"/>
      <c r="G104" s="3"/>
    </row>
    <row r="105" spans="2:7" ht="12.75">
      <c r="B105" s="3"/>
      <c r="C105" s="3"/>
      <c r="D105" s="3"/>
      <c r="E105" s="3"/>
      <c r="F105" s="3"/>
      <c r="G105" s="3"/>
    </row>
    <row r="106" spans="2:7" ht="12.75">
      <c r="B106" s="3"/>
      <c r="C106" s="3"/>
      <c r="D106" s="3"/>
      <c r="E106" s="3"/>
      <c r="F106" s="3"/>
      <c r="G106" s="3"/>
    </row>
    <row r="107" spans="2:25" ht="17.25" customHeight="1" thickBot="1">
      <c r="B107" s="3"/>
      <c r="C107" s="3"/>
      <c r="D107" s="3"/>
      <c r="E107" s="3"/>
      <c r="F107" s="3"/>
      <c r="G107" s="3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2:25" ht="26.25" customHeight="1" thickBot="1" thickTop="1">
      <c r="B108" s="29" t="s">
        <v>18</v>
      </c>
      <c r="C108" s="30" t="s">
        <v>50</v>
      </c>
      <c r="D108" s="30">
        <v>2006</v>
      </c>
      <c r="E108" s="30">
        <v>2007</v>
      </c>
      <c r="F108" s="30">
        <v>2008</v>
      </c>
      <c r="G108" s="20">
        <v>2009</v>
      </c>
      <c r="H108" s="19">
        <v>2010</v>
      </c>
      <c r="I108" s="19">
        <v>2011</v>
      </c>
      <c r="J108" s="19">
        <v>2012</v>
      </c>
      <c r="K108" s="19">
        <v>2013</v>
      </c>
      <c r="L108" s="19">
        <v>2014</v>
      </c>
      <c r="M108" s="51">
        <v>2015</v>
      </c>
      <c r="N108" s="51">
        <v>2016</v>
      </c>
      <c r="O108" s="51">
        <v>2017</v>
      </c>
      <c r="P108" s="51">
        <v>2018</v>
      </c>
      <c r="Q108" s="51">
        <v>2019</v>
      </c>
      <c r="R108" s="51">
        <v>2020</v>
      </c>
      <c r="S108" s="51" t="s">
        <v>49</v>
      </c>
      <c r="T108" s="53">
        <v>2011</v>
      </c>
      <c r="U108" s="53">
        <v>2012</v>
      </c>
      <c r="V108" s="53">
        <v>2013</v>
      </c>
      <c r="W108" s="53">
        <v>2014</v>
      </c>
      <c r="X108" s="53">
        <v>2015</v>
      </c>
      <c r="Y108" s="50" t="s">
        <v>45</v>
      </c>
    </row>
    <row r="109" spans="2:25" ht="13.5" thickTop="1">
      <c r="B109" s="31" t="s">
        <v>38</v>
      </c>
      <c r="C109" s="13">
        <v>18</v>
      </c>
      <c r="D109" s="14">
        <v>49</v>
      </c>
      <c r="E109" s="14">
        <v>36</v>
      </c>
      <c r="F109" s="14">
        <v>43</v>
      </c>
      <c r="G109" s="14">
        <v>36</v>
      </c>
      <c r="H109" s="14">
        <v>41</v>
      </c>
      <c r="I109" s="14">
        <v>36</v>
      </c>
      <c r="J109" s="14">
        <v>43</v>
      </c>
      <c r="K109" s="23">
        <v>48</v>
      </c>
      <c r="L109" s="23">
        <v>61</v>
      </c>
      <c r="M109" s="23">
        <v>59</v>
      </c>
      <c r="N109" s="23">
        <v>58</v>
      </c>
      <c r="O109" s="23">
        <v>52</v>
      </c>
      <c r="P109" s="23">
        <v>46</v>
      </c>
      <c r="Q109" s="23">
        <v>53</v>
      </c>
      <c r="R109" s="23">
        <v>81</v>
      </c>
      <c r="S109" s="23">
        <v>35</v>
      </c>
      <c r="T109" s="53">
        <f aca="true" t="shared" si="2" ref="T109:Y109">I109/I124*100</f>
        <v>40.909090909090914</v>
      </c>
      <c r="U109" s="53">
        <f t="shared" si="2"/>
        <v>36.440677966101696</v>
      </c>
      <c r="V109" s="53">
        <f t="shared" si="2"/>
        <v>42.10526315789473</v>
      </c>
      <c r="W109" s="53">
        <f t="shared" si="2"/>
        <v>48.031496062992126</v>
      </c>
      <c r="X109" s="53">
        <f t="shared" si="2"/>
        <v>43.06569343065693</v>
      </c>
      <c r="Y109" s="53">
        <f t="shared" si="2"/>
        <v>40.845070422535215</v>
      </c>
    </row>
    <row r="110" spans="2:25" ht="12.75">
      <c r="B110" s="31" t="s">
        <v>37</v>
      </c>
      <c r="C110" s="13">
        <v>18</v>
      </c>
      <c r="D110" s="14">
        <v>10</v>
      </c>
      <c r="E110" s="14">
        <v>14</v>
      </c>
      <c r="F110" s="14">
        <v>19</v>
      </c>
      <c r="G110" s="14">
        <v>7</v>
      </c>
      <c r="H110" s="14">
        <v>10</v>
      </c>
      <c r="I110" s="14">
        <v>17</v>
      </c>
      <c r="J110" s="14">
        <v>14</v>
      </c>
      <c r="K110" s="23">
        <v>15</v>
      </c>
      <c r="L110" s="23">
        <v>9</v>
      </c>
      <c r="M110" s="23">
        <v>15</v>
      </c>
      <c r="N110" s="23">
        <v>13</v>
      </c>
      <c r="O110" s="23">
        <v>11</v>
      </c>
      <c r="P110" s="23">
        <v>4</v>
      </c>
      <c r="Q110" s="23">
        <v>3</v>
      </c>
      <c r="R110" s="23">
        <v>13</v>
      </c>
      <c r="S110" s="23">
        <v>10</v>
      </c>
      <c r="T110" s="53">
        <f aca="true" t="shared" si="3" ref="T110:Y110">I110/I124*100</f>
        <v>19.318181818181817</v>
      </c>
      <c r="U110" s="53">
        <f t="shared" si="3"/>
        <v>11.864406779661017</v>
      </c>
      <c r="V110" s="53">
        <f t="shared" si="3"/>
        <v>13.157894736842104</v>
      </c>
      <c r="W110" s="53">
        <f t="shared" si="3"/>
        <v>7.086614173228346</v>
      </c>
      <c r="X110" s="53">
        <f t="shared" si="3"/>
        <v>10.948905109489052</v>
      </c>
      <c r="Y110" s="53">
        <f t="shared" si="3"/>
        <v>9.15492957746479</v>
      </c>
    </row>
    <row r="111" spans="2:25" ht="12.75">
      <c r="B111" s="31" t="s">
        <v>36</v>
      </c>
      <c r="C111" s="13">
        <v>15</v>
      </c>
      <c r="D111" s="14">
        <v>20</v>
      </c>
      <c r="E111" s="14">
        <v>14</v>
      </c>
      <c r="F111" s="14">
        <v>25</v>
      </c>
      <c r="G111" s="14">
        <v>24</v>
      </c>
      <c r="H111" s="14">
        <v>11</v>
      </c>
      <c r="I111" s="14">
        <v>11</v>
      </c>
      <c r="J111" s="14">
        <v>13</v>
      </c>
      <c r="K111" s="23">
        <v>8</v>
      </c>
      <c r="L111" s="23">
        <v>17</v>
      </c>
      <c r="M111" s="23">
        <v>10</v>
      </c>
      <c r="N111" s="23">
        <v>14</v>
      </c>
      <c r="O111" s="23">
        <v>18</v>
      </c>
      <c r="P111" s="23">
        <v>24</v>
      </c>
      <c r="Q111" s="23">
        <v>27</v>
      </c>
      <c r="R111" s="23">
        <v>27</v>
      </c>
      <c r="S111" s="23">
        <v>12</v>
      </c>
      <c r="T111" s="53">
        <f aca="true" t="shared" si="4" ref="T111:Y111">I111/I124*100</f>
        <v>12.5</v>
      </c>
      <c r="U111" s="53">
        <f t="shared" si="4"/>
        <v>11.016949152542372</v>
      </c>
      <c r="V111" s="53">
        <f t="shared" si="4"/>
        <v>7.017543859649122</v>
      </c>
      <c r="W111" s="53">
        <f t="shared" si="4"/>
        <v>13.385826771653544</v>
      </c>
      <c r="X111" s="53">
        <f t="shared" si="4"/>
        <v>7.2992700729927</v>
      </c>
      <c r="Y111" s="53">
        <f t="shared" si="4"/>
        <v>9.859154929577464</v>
      </c>
    </row>
    <row r="112" spans="2:25" ht="12.75">
      <c r="B112" s="32" t="s">
        <v>35</v>
      </c>
      <c r="C112" s="13">
        <v>7</v>
      </c>
      <c r="D112" s="14">
        <v>11</v>
      </c>
      <c r="E112" s="14">
        <v>10</v>
      </c>
      <c r="F112" s="14">
        <v>9</v>
      </c>
      <c r="G112" s="14">
        <v>12</v>
      </c>
      <c r="H112" s="14">
        <v>11</v>
      </c>
      <c r="I112" s="14">
        <v>1</v>
      </c>
      <c r="J112" s="14">
        <v>8</v>
      </c>
      <c r="K112" s="23">
        <v>12</v>
      </c>
      <c r="L112" s="23">
        <v>12</v>
      </c>
      <c r="M112" s="23">
        <v>12</v>
      </c>
      <c r="N112" s="23">
        <v>16</v>
      </c>
      <c r="O112" s="23">
        <v>11</v>
      </c>
      <c r="P112" s="23">
        <v>23</v>
      </c>
      <c r="Q112" s="23">
        <v>13</v>
      </c>
      <c r="R112" s="23">
        <v>13</v>
      </c>
      <c r="S112" s="23">
        <v>3</v>
      </c>
      <c r="T112" s="53">
        <f aca="true" t="shared" si="5" ref="T112:Y112">I112/I124*100</f>
        <v>1.1363636363636365</v>
      </c>
      <c r="U112" s="53">
        <f t="shared" si="5"/>
        <v>6.779661016949152</v>
      </c>
      <c r="V112" s="53">
        <f t="shared" si="5"/>
        <v>10.526315789473683</v>
      </c>
      <c r="W112" s="53">
        <f t="shared" si="5"/>
        <v>9.448818897637794</v>
      </c>
      <c r="X112" s="53">
        <f t="shared" si="5"/>
        <v>8.75912408759124</v>
      </c>
      <c r="Y112" s="53">
        <f t="shared" si="5"/>
        <v>11.267605633802818</v>
      </c>
    </row>
    <row r="113" spans="2:25" ht="12.75">
      <c r="B113" s="31" t="s">
        <v>34</v>
      </c>
      <c r="C113" s="13">
        <v>5</v>
      </c>
      <c r="D113" s="14">
        <v>13</v>
      </c>
      <c r="E113" s="14">
        <v>4</v>
      </c>
      <c r="F113" s="14">
        <v>10</v>
      </c>
      <c r="G113" s="14">
        <v>7</v>
      </c>
      <c r="H113" s="14">
        <v>5</v>
      </c>
      <c r="I113" s="14">
        <v>8</v>
      </c>
      <c r="J113" s="14">
        <v>5</v>
      </c>
      <c r="K113" s="23">
        <v>6</v>
      </c>
      <c r="L113" s="23">
        <v>7</v>
      </c>
      <c r="M113" s="23">
        <v>7</v>
      </c>
      <c r="N113" s="23">
        <v>3</v>
      </c>
      <c r="O113" s="23">
        <v>3</v>
      </c>
      <c r="P113" s="23">
        <v>5</v>
      </c>
      <c r="Q113" s="23">
        <v>6</v>
      </c>
      <c r="R113" s="23">
        <v>8</v>
      </c>
      <c r="S113" s="23">
        <v>2</v>
      </c>
      <c r="T113" s="53">
        <f aca="true" t="shared" si="6" ref="T113:Y113">I113/I124*100</f>
        <v>9.090909090909092</v>
      </c>
      <c r="U113" s="53">
        <f t="shared" si="6"/>
        <v>4.23728813559322</v>
      </c>
      <c r="V113" s="53">
        <f t="shared" si="6"/>
        <v>5.263157894736842</v>
      </c>
      <c r="W113" s="53">
        <f t="shared" si="6"/>
        <v>5.511811023622047</v>
      </c>
      <c r="X113" s="53">
        <f t="shared" si="6"/>
        <v>5.109489051094891</v>
      </c>
      <c r="Y113" s="53">
        <f t="shared" si="6"/>
        <v>2.112676056338028</v>
      </c>
    </row>
    <row r="114" spans="2:25" ht="12.75">
      <c r="B114" s="31" t="s">
        <v>33</v>
      </c>
      <c r="C114" s="13">
        <v>3</v>
      </c>
      <c r="D114" s="14">
        <v>17</v>
      </c>
      <c r="E114" s="14">
        <v>9</v>
      </c>
      <c r="F114" s="14">
        <v>12</v>
      </c>
      <c r="G114" s="14">
        <v>6</v>
      </c>
      <c r="H114" s="14">
        <v>4</v>
      </c>
      <c r="I114" s="14">
        <v>6</v>
      </c>
      <c r="J114" s="14">
        <v>5</v>
      </c>
      <c r="K114" s="23">
        <v>3</v>
      </c>
      <c r="L114" s="23">
        <v>9</v>
      </c>
      <c r="M114" s="23">
        <v>5</v>
      </c>
      <c r="N114" s="23">
        <v>8</v>
      </c>
      <c r="O114" s="23">
        <v>9</v>
      </c>
      <c r="P114" s="23">
        <v>10</v>
      </c>
      <c r="Q114" s="23">
        <v>8</v>
      </c>
      <c r="R114" s="23">
        <v>7</v>
      </c>
      <c r="S114" s="23">
        <v>5</v>
      </c>
      <c r="T114" s="53">
        <f aca="true" t="shared" si="7" ref="T114:Y114">I114/I124*100</f>
        <v>6.8181818181818175</v>
      </c>
      <c r="U114" s="53">
        <f t="shared" si="7"/>
        <v>4.23728813559322</v>
      </c>
      <c r="V114" s="53">
        <f t="shared" si="7"/>
        <v>2.631578947368421</v>
      </c>
      <c r="W114" s="53">
        <f t="shared" si="7"/>
        <v>7.086614173228346</v>
      </c>
      <c r="X114" s="53">
        <f t="shared" si="7"/>
        <v>3.64963503649635</v>
      </c>
      <c r="Y114" s="53">
        <f t="shared" si="7"/>
        <v>5.633802816901409</v>
      </c>
    </row>
    <row r="115" spans="2:25" ht="12.75">
      <c r="B115" s="31" t="s">
        <v>31</v>
      </c>
      <c r="C115" s="13">
        <v>2</v>
      </c>
      <c r="D115" s="14">
        <v>4</v>
      </c>
      <c r="E115" s="14">
        <v>3</v>
      </c>
      <c r="F115" s="14">
        <v>13</v>
      </c>
      <c r="G115" s="14">
        <v>5</v>
      </c>
      <c r="H115" s="14">
        <v>8</v>
      </c>
      <c r="I115" s="14">
        <v>2</v>
      </c>
      <c r="J115" s="14">
        <v>8</v>
      </c>
      <c r="K115" s="23">
        <v>9</v>
      </c>
      <c r="L115" s="23">
        <v>1</v>
      </c>
      <c r="M115" s="23">
        <v>17</v>
      </c>
      <c r="N115" s="23">
        <v>11</v>
      </c>
      <c r="O115" s="23">
        <v>17</v>
      </c>
      <c r="P115" s="23">
        <v>32</v>
      </c>
      <c r="Q115" s="23">
        <v>17</v>
      </c>
      <c r="R115" s="23">
        <v>8</v>
      </c>
      <c r="S115" s="23">
        <v>5</v>
      </c>
      <c r="T115" s="53">
        <f aca="true" t="shared" si="8" ref="T115:Y115">I115/I124*100</f>
        <v>2.272727272727273</v>
      </c>
      <c r="U115" s="53">
        <f t="shared" si="8"/>
        <v>6.779661016949152</v>
      </c>
      <c r="V115" s="53">
        <f t="shared" si="8"/>
        <v>7.894736842105263</v>
      </c>
      <c r="W115" s="53">
        <f t="shared" si="8"/>
        <v>0.7874015748031495</v>
      </c>
      <c r="X115" s="53">
        <f t="shared" si="8"/>
        <v>12.408759124087592</v>
      </c>
      <c r="Y115" s="53">
        <f t="shared" si="8"/>
        <v>7.746478873239436</v>
      </c>
    </row>
    <row r="116" spans="2:25" ht="12.75">
      <c r="B116" s="31" t="s">
        <v>30</v>
      </c>
      <c r="C116" s="13">
        <v>2</v>
      </c>
      <c r="D116" s="14">
        <v>5</v>
      </c>
      <c r="E116" s="14">
        <v>3</v>
      </c>
      <c r="F116" s="14">
        <v>4</v>
      </c>
      <c r="G116" s="14">
        <v>5</v>
      </c>
      <c r="H116" s="14">
        <v>2</v>
      </c>
      <c r="I116" s="14">
        <v>2</v>
      </c>
      <c r="J116" s="14">
        <v>13</v>
      </c>
      <c r="K116" s="23">
        <v>3</v>
      </c>
      <c r="L116" s="23">
        <v>3</v>
      </c>
      <c r="M116" s="23">
        <v>4</v>
      </c>
      <c r="N116" s="23">
        <v>9</v>
      </c>
      <c r="O116" s="23">
        <v>5</v>
      </c>
      <c r="P116" s="23">
        <v>6</v>
      </c>
      <c r="Q116" s="23">
        <v>3</v>
      </c>
      <c r="R116" s="23">
        <v>3</v>
      </c>
      <c r="S116" s="23">
        <v>2</v>
      </c>
      <c r="T116" s="53">
        <f aca="true" t="shared" si="9" ref="T116:Y116">I116/I124*100</f>
        <v>2.272727272727273</v>
      </c>
      <c r="U116" s="53">
        <f t="shared" si="9"/>
        <v>11.016949152542372</v>
      </c>
      <c r="V116" s="53">
        <f t="shared" si="9"/>
        <v>2.631578947368421</v>
      </c>
      <c r="W116" s="53">
        <f t="shared" si="9"/>
        <v>2.3622047244094486</v>
      </c>
      <c r="X116" s="53">
        <f t="shared" si="9"/>
        <v>2.9197080291970803</v>
      </c>
      <c r="Y116" s="53">
        <f t="shared" si="9"/>
        <v>6.338028169014084</v>
      </c>
    </row>
    <row r="117" spans="2:25" ht="12.75">
      <c r="B117" s="31" t="s">
        <v>32</v>
      </c>
      <c r="C117" s="13">
        <v>3</v>
      </c>
      <c r="D117" s="14">
        <v>11</v>
      </c>
      <c r="E117" s="14">
        <v>4</v>
      </c>
      <c r="F117" s="14">
        <v>3</v>
      </c>
      <c r="G117" s="14">
        <v>2</v>
      </c>
      <c r="H117" s="14">
        <v>5</v>
      </c>
      <c r="I117" s="14">
        <v>1</v>
      </c>
      <c r="J117" s="14">
        <v>5</v>
      </c>
      <c r="K117" s="23">
        <v>4</v>
      </c>
      <c r="L117" s="23">
        <v>6</v>
      </c>
      <c r="M117" s="23">
        <v>5</v>
      </c>
      <c r="N117" s="23">
        <v>6</v>
      </c>
      <c r="O117" s="23">
        <v>3</v>
      </c>
      <c r="P117" s="23">
        <v>5</v>
      </c>
      <c r="Q117" s="23">
        <v>5</v>
      </c>
      <c r="R117" s="23">
        <v>9</v>
      </c>
      <c r="S117" s="23">
        <v>2</v>
      </c>
      <c r="T117" s="53">
        <f aca="true" t="shared" si="10" ref="T117:Y117">I117/I124*100</f>
        <v>1.1363636363636365</v>
      </c>
      <c r="U117" s="53">
        <f t="shared" si="10"/>
        <v>4.23728813559322</v>
      </c>
      <c r="V117" s="53">
        <f t="shared" si="10"/>
        <v>3.508771929824561</v>
      </c>
      <c r="W117" s="53">
        <f t="shared" si="10"/>
        <v>4.724409448818897</v>
      </c>
      <c r="X117" s="53">
        <f t="shared" si="10"/>
        <v>3.64963503649635</v>
      </c>
      <c r="Y117" s="53">
        <f t="shared" si="10"/>
        <v>4.225352112676056</v>
      </c>
    </row>
    <row r="118" spans="2:25" ht="12.75">
      <c r="B118" s="31" t="s">
        <v>46</v>
      </c>
      <c r="C118" s="13">
        <v>7</v>
      </c>
      <c r="D118" s="14">
        <v>13</v>
      </c>
      <c r="E118" s="14">
        <v>16</v>
      </c>
      <c r="F118" s="14">
        <v>8</v>
      </c>
      <c r="G118" s="14">
        <v>11</v>
      </c>
      <c r="H118" s="14">
        <v>10</v>
      </c>
      <c r="I118" s="14">
        <v>4</v>
      </c>
      <c r="J118" s="14">
        <v>4</v>
      </c>
      <c r="K118" s="23">
        <v>6</v>
      </c>
      <c r="L118" s="23">
        <v>2</v>
      </c>
      <c r="M118" s="23">
        <v>3</v>
      </c>
      <c r="N118" s="23">
        <v>4</v>
      </c>
      <c r="O118" s="23">
        <f>SUM(O119:O123)</f>
        <v>8</v>
      </c>
      <c r="P118" s="23">
        <v>4</v>
      </c>
      <c r="Q118" s="23">
        <v>7</v>
      </c>
      <c r="R118" s="23">
        <v>18</v>
      </c>
      <c r="S118" s="23">
        <v>4</v>
      </c>
      <c r="T118" s="53">
        <f aca="true" t="shared" si="11" ref="T118:Y118">I118/I124*100</f>
        <v>4.545454545454546</v>
      </c>
      <c r="U118" s="53">
        <f t="shared" si="11"/>
        <v>3.389830508474576</v>
      </c>
      <c r="V118" s="53">
        <f t="shared" si="11"/>
        <v>5.263157894736842</v>
      </c>
      <c r="W118" s="53">
        <f t="shared" si="11"/>
        <v>1.574803149606299</v>
      </c>
      <c r="X118" s="53">
        <f t="shared" si="11"/>
        <v>2.18978102189781</v>
      </c>
      <c r="Y118" s="53">
        <f t="shared" si="11"/>
        <v>2.8169014084507045</v>
      </c>
    </row>
    <row r="119" spans="2:25" ht="12.75">
      <c r="B119" s="49" t="s">
        <v>40</v>
      </c>
      <c r="C119" s="46">
        <v>3</v>
      </c>
      <c r="D119" s="47">
        <v>8</v>
      </c>
      <c r="E119" s="47">
        <v>7</v>
      </c>
      <c r="F119" s="47">
        <v>1</v>
      </c>
      <c r="G119" s="47">
        <v>3</v>
      </c>
      <c r="H119" s="47">
        <v>6</v>
      </c>
      <c r="I119" s="47">
        <v>1</v>
      </c>
      <c r="J119" s="47">
        <v>0</v>
      </c>
      <c r="K119" s="48">
        <v>2</v>
      </c>
      <c r="L119" s="48">
        <v>2</v>
      </c>
      <c r="M119" s="48">
        <v>1</v>
      </c>
      <c r="N119" s="48">
        <v>1</v>
      </c>
      <c r="O119" s="48">
        <v>2</v>
      </c>
      <c r="P119" s="48">
        <v>0</v>
      </c>
      <c r="Q119" s="48">
        <v>2</v>
      </c>
      <c r="R119" s="48">
        <v>2</v>
      </c>
      <c r="S119" s="48">
        <v>0</v>
      </c>
      <c r="T119" s="50"/>
      <c r="U119" s="50"/>
      <c r="V119" s="50"/>
      <c r="W119" s="50"/>
      <c r="X119" s="50"/>
      <c r="Y119" s="50"/>
    </row>
    <row r="120" spans="2:24" ht="12.75">
      <c r="B120" s="49" t="s">
        <v>41</v>
      </c>
      <c r="C120" s="46">
        <v>3</v>
      </c>
      <c r="D120" s="47">
        <v>2</v>
      </c>
      <c r="E120" s="47">
        <v>6</v>
      </c>
      <c r="F120" s="47">
        <v>6</v>
      </c>
      <c r="G120" s="47">
        <v>5</v>
      </c>
      <c r="H120" s="47">
        <v>4</v>
      </c>
      <c r="I120" s="47">
        <v>2</v>
      </c>
      <c r="J120" s="47">
        <v>3</v>
      </c>
      <c r="K120" s="48">
        <v>2</v>
      </c>
      <c r="L120" s="48">
        <v>0</v>
      </c>
      <c r="M120" s="48">
        <v>1</v>
      </c>
      <c r="N120" s="48">
        <v>2</v>
      </c>
      <c r="O120" s="48">
        <v>2</v>
      </c>
      <c r="P120" s="48">
        <v>3</v>
      </c>
      <c r="Q120" s="48">
        <v>5</v>
      </c>
      <c r="R120" s="48">
        <v>11</v>
      </c>
      <c r="S120" s="48">
        <v>2</v>
      </c>
      <c r="T120" s="54"/>
      <c r="U120" s="54"/>
      <c r="V120" s="54"/>
      <c r="W120" s="54"/>
      <c r="X120" s="54"/>
    </row>
    <row r="121" spans="2:24" ht="12.75">
      <c r="B121" s="49" t="s">
        <v>42</v>
      </c>
      <c r="C121" s="46">
        <v>1</v>
      </c>
      <c r="D121" s="47">
        <v>3</v>
      </c>
      <c r="E121" s="47">
        <v>2</v>
      </c>
      <c r="F121" s="47">
        <v>0</v>
      </c>
      <c r="G121" s="47">
        <v>3</v>
      </c>
      <c r="H121" s="47">
        <v>0</v>
      </c>
      <c r="I121" s="47">
        <v>0</v>
      </c>
      <c r="J121" s="47">
        <v>0</v>
      </c>
      <c r="K121" s="48">
        <v>2</v>
      </c>
      <c r="L121" s="48">
        <v>0</v>
      </c>
      <c r="M121" s="48">
        <v>0</v>
      </c>
      <c r="N121" s="48">
        <v>0</v>
      </c>
      <c r="O121" s="48">
        <v>2</v>
      </c>
      <c r="P121" s="48">
        <v>1</v>
      </c>
      <c r="Q121" s="48">
        <v>0</v>
      </c>
      <c r="R121" s="48">
        <v>2</v>
      </c>
      <c r="S121" s="48">
        <v>1</v>
      </c>
      <c r="T121" s="54"/>
      <c r="U121" s="54"/>
      <c r="V121" s="54"/>
      <c r="W121" s="54"/>
      <c r="X121" s="54"/>
    </row>
    <row r="122" spans="2:24" ht="12.75">
      <c r="B122" s="49" t="s">
        <v>43</v>
      </c>
      <c r="C122" s="46">
        <v>0</v>
      </c>
      <c r="D122" s="47">
        <v>0</v>
      </c>
      <c r="E122" s="47">
        <v>1</v>
      </c>
      <c r="F122" s="47">
        <v>1</v>
      </c>
      <c r="G122" s="47">
        <v>0</v>
      </c>
      <c r="H122" s="47">
        <v>0</v>
      </c>
      <c r="I122" s="47">
        <v>1</v>
      </c>
      <c r="J122" s="47">
        <v>1</v>
      </c>
      <c r="K122" s="48">
        <v>0</v>
      </c>
      <c r="L122" s="48">
        <v>0</v>
      </c>
      <c r="M122" s="48">
        <v>1</v>
      </c>
      <c r="N122" s="48">
        <v>1</v>
      </c>
      <c r="O122" s="48">
        <v>2</v>
      </c>
      <c r="P122" s="48">
        <v>0</v>
      </c>
      <c r="Q122" s="48">
        <v>0</v>
      </c>
      <c r="R122" s="48">
        <v>1</v>
      </c>
      <c r="S122" s="48">
        <v>1</v>
      </c>
      <c r="T122" s="54"/>
      <c r="U122" s="54"/>
      <c r="V122" s="54"/>
      <c r="W122" s="54"/>
      <c r="X122" s="54"/>
    </row>
    <row r="123" spans="2:19" ht="13.5" thickBot="1">
      <c r="B123" s="49" t="s">
        <v>48</v>
      </c>
      <c r="C123" s="46" t="s">
        <v>23</v>
      </c>
      <c r="D123" s="46" t="s">
        <v>23</v>
      </c>
      <c r="E123" s="46" t="s">
        <v>23</v>
      </c>
      <c r="F123" s="46" t="s">
        <v>23</v>
      </c>
      <c r="G123" s="46" t="s">
        <v>23</v>
      </c>
      <c r="H123" s="46" t="s">
        <v>23</v>
      </c>
      <c r="I123" s="46" t="s">
        <v>23</v>
      </c>
      <c r="J123" s="46" t="s">
        <v>23</v>
      </c>
      <c r="K123" s="46" t="s">
        <v>23</v>
      </c>
      <c r="L123" s="46" t="s">
        <v>23</v>
      </c>
      <c r="M123" s="46" t="s">
        <v>23</v>
      </c>
      <c r="N123" s="46" t="s">
        <v>23</v>
      </c>
      <c r="O123" s="46" t="s">
        <v>23</v>
      </c>
      <c r="P123" s="46" t="s">
        <v>23</v>
      </c>
      <c r="Q123" s="46" t="s">
        <v>23</v>
      </c>
      <c r="R123" s="48">
        <v>2</v>
      </c>
      <c r="S123" s="48">
        <v>0</v>
      </c>
    </row>
    <row r="124" spans="2:19" ht="14.25" thickBot="1" thickTop="1">
      <c r="B124" s="26" t="s">
        <v>27</v>
      </c>
      <c r="C124" s="52">
        <f aca="true" t="shared" si="12" ref="C124:L124">SUM(C109:C118)</f>
        <v>80</v>
      </c>
      <c r="D124" s="52">
        <f t="shared" si="12"/>
        <v>153</v>
      </c>
      <c r="E124" s="52">
        <f t="shared" si="12"/>
        <v>113</v>
      </c>
      <c r="F124" s="52">
        <f t="shared" si="12"/>
        <v>146</v>
      </c>
      <c r="G124" s="52">
        <f t="shared" si="12"/>
        <v>115</v>
      </c>
      <c r="H124" s="52">
        <f t="shared" si="12"/>
        <v>107</v>
      </c>
      <c r="I124" s="52">
        <f t="shared" si="12"/>
        <v>88</v>
      </c>
      <c r="J124" s="52">
        <f t="shared" si="12"/>
        <v>118</v>
      </c>
      <c r="K124" s="52">
        <f t="shared" si="12"/>
        <v>114</v>
      </c>
      <c r="L124" s="52">
        <f t="shared" si="12"/>
        <v>127</v>
      </c>
      <c r="M124" s="52">
        <f aca="true" t="shared" si="13" ref="M124:R124">SUM(M109:M118)</f>
        <v>137</v>
      </c>
      <c r="N124" s="52">
        <f t="shared" si="13"/>
        <v>142</v>
      </c>
      <c r="O124" s="52">
        <f t="shared" si="13"/>
        <v>137</v>
      </c>
      <c r="P124" s="52">
        <f t="shared" si="13"/>
        <v>159</v>
      </c>
      <c r="Q124" s="52">
        <f t="shared" si="13"/>
        <v>142</v>
      </c>
      <c r="R124" s="52">
        <f t="shared" si="13"/>
        <v>187</v>
      </c>
      <c r="S124" s="52">
        <f>SUM(S109:S118)</f>
        <v>80</v>
      </c>
    </row>
    <row r="125" spans="2:9" ht="13.5" thickTop="1">
      <c r="B125" s="3"/>
      <c r="C125" s="3"/>
      <c r="D125" s="3"/>
      <c r="E125" s="3"/>
      <c r="F125" s="3"/>
      <c r="G125" s="3"/>
      <c r="H125" s="3"/>
      <c r="I125" s="3"/>
    </row>
    <row r="126" spans="2:9" ht="12.75">
      <c r="B126" s="3"/>
      <c r="C126" s="3"/>
      <c r="D126" s="3"/>
      <c r="E126" s="3"/>
      <c r="F126" s="3"/>
      <c r="G126" s="3"/>
      <c r="H126" s="3"/>
      <c r="I126" s="3"/>
    </row>
    <row r="127" spans="2:9" ht="12.75">
      <c r="B127" s="3"/>
      <c r="C127" s="3"/>
      <c r="D127" s="3"/>
      <c r="E127" s="3"/>
      <c r="F127" s="3"/>
      <c r="G127" s="3"/>
      <c r="H127" s="3"/>
      <c r="I127" s="3"/>
    </row>
    <row r="128" spans="2:9" ht="12.75">
      <c r="B128" s="3"/>
      <c r="C128" s="3"/>
      <c r="D128" s="3"/>
      <c r="E128" s="3"/>
      <c r="F128" s="3"/>
      <c r="G128" s="3"/>
      <c r="H128" s="3"/>
      <c r="I128" s="3"/>
    </row>
    <row r="129" spans="2:9" ht="12.75">
      <c r="B129" s="3"/>
      <c r="C129" s="3"/>
      <c r="D129" s="3"/>
      <c r="E129" s="3"/>
      <c r="F129" s="3"/>
      <c r="G129" s="3"/>
      <c r="H129" s="3"/>
      <c r="I129" s="3"/>
    </row>
    <row r="130" spans="2:9" ht="12.75">
      <c r="B130" s="3"/>
      <c r="C130" s="3"/>
      <c r="D130" s="3"/>
      <c r="E130" s="3"/>
      <c r="F130" s="3"/>
      <c r="G130" s="3"/>
      <c r="H130" s="3"/>
      <c r="I130" s="3"/>
    </row>
    <row r="131" spans="2:9" ht="12.75">
      <c r="B131" s="3"/>
      <c r="C131" s="3"/>
      <c r="D131" s="3"/>
      <c r="E131" s="3"/>
      <c r="F131" s="3"/>
      <c r="G131" s="3"/>
      <c r="H131" s="3"/>
      <c r="I131" s="3"/>
    </row>
    <row r="132" spans="2:9" ht="12.75">
      <c r="B132" s="3"/>
      <c r="C132" s="3"/>
      <c r="D132" s="3"/>
      <c r="E132" s="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2.75">
      <c r="B134" s="3"/>
      <c r="C134" s="3"/>
      <c r="D134" s="3"/>
      <c r="E134" s="3"/>
      <c r="F134" s="3"/>
      <c r="G134" s="3"/>
      <c r="H134" s="3"/>
      <c r="I134" s="3"/>
    </row>
    <row r="135" spans="2:9" ht="12.75">
      <c r="B135" s="3"/>
      <c r="C135" s="3"/>
      <c r="D135" s="3"/>
      <c r="E135" s="3"/>
      <c r="F135" s="3"/>
      <c r="G135" s="3"/>
      <c r="H135" s="3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3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3"/>
      <c r="I138" s="3"/>
    </row>
    <row r="139" spans="2:9" ht="12.75">
      <c r="B139" s="3"/>
      <c r="C139" s="3"/>
      <c r="D139" s="3"/>
      <c r="E139" s="3"/>
      <c r="F139" s="3"/>
      <c r="G139" s="3"/>
      <c r="H139" s="3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3"/>
    </row>
    <row r="141" spans="2:9" ht="12.75">
      <c r="B141" s="3"/>
      <c r="C141" s="3"/>
      <c r="D141" s="3"/>
      <c r="E141" s="3"/>
      <c r="F141" s="3"/>
      <c r="G141" s="3"/>
      <c r="H141" s="3"/>
      <c r="I141" s="3"/>
    </row>
    <row r="142" spans="2:9" ht="12.75">
      <c r="B142" s="3"/>
      <c r="C142" s="3"/>
      <c r="D142" s="3"/>
      <c r="E142" s="3"/>
      <c r="F142" s="3"/>
      <c r="G142" s="3"/>
      <c r="H142" s="3"/>
      <c r="I142" s="3"/>
    </row>
    <row r="143" spans="2:9" ht="12.75">
      <c r="B143" s="3"/>
      <c r="C143" s="3"/>
      <c r="D143" s="3"/>
      <c r="E143" s="3"/>
      <c r="F143" s="3"/>
      <c r="G143" s="3"/>
      <c r="H143" s="3"/>
      <c r="I143" s="3"/>
    </row>
    <row r="144" spans="2:9" ht="12.75">
      <c r="B144" s="3"/>
      <c r="C144" s="3"/>
      <c r="D144" s="3"/>
      <c r="E144" s="3"/>
      <c r="F144" s="3"/>
      <c r="G144" s="3"/>
      <c r="H144" s="3"/>
      <c r="I144" s="3"/>
    </row>
    <row r="145" spans="2:9" ht="12.75">
      <c r="B145" s="3"/>
      <c r="C145" s="3"/>
      <c r="D145" s="3"/>
      <c r="E145" s="3"/>
      <c r="F145" s="3"/>
      <c r="G145" s="3"/>
      <c r="H145" s="3"/>
      <c r="I145" s="3"/>
    </row>
    <row r="146" spans="2:9" ht="12.75">
      <c r="B146" s="3"/>
      <c r="C146" s="3"/>
      <c r="D146" s="3"/>
      <c r="E146" s="3"/>
      <c r="F146" s="3"/>
      <c r="G146" s="3"/>
      <c r="H146" s="3"/>
      <c r="I146" s="3"/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2:9" ht="12.75">
      <c r="B148" s="3"/>
      <c r="C148" s="3"/>
      <c r="D148" s="3"/>
      <c r="E148" s="3"/>
      <c r="F148" s="3"/>
      <c r="G148" s="3"/>
      <c r="H148" s="3"/>
      <c r="I148" s="3"/>
    </row>
    <row r="149" spans="2:9" ht="12.75">
      <c r="B149" s="3"/>
      <c r="C149" s="3"/>
      <c r="D149" s="3"/>
      <c r="E149" s="3"/>
      <c r="F149" s="3"/>
      <c r="G149" s="3"/>
      <c r="H149" s="3"/>
      <c r="I149" s="3"/>
    </row>
    <row r="150" spans="2:9" ht="12.75">
      <c r="B150" s="3"/>
      <c r="C150" s="3"/>
      <c r="D150" s="3"/>
      <c r="E150" s="3"/>
      <c r="F150" s="3"/>
      <c r="G150" s="3"/>
      <c r="H150" s="3"/>
      <c r="I150" s="3"/>
    </row>
    <row r="151" spans="2:9" ht="12.75">
      <c r="B151" s="3"/>
      <c r="C151" s="3"/>
      <c r="D151" s="3"/>
      <c r="E151" s="3"/>
      <c r="F151" s="3"/>
      <c r="G151" s="3"/>
      <c r="H151" s="3"/>
      <c r="I151" s="3"/>
    </row>
    <row r="152" spans="2:9" ht="12.75">
      <c r="B152" s="3"/>
      <c r="C152" s="3"/>
      <c r="D152" s="3"/>
      <c r="E152" s="3"/>
      <c r="F152" s="3"/>
      <c r="G152" s="3"/>
      <c r="H152" s="3"/>
      <c r="I152" s="3"/>
    </row>
    <row r="153" spans="2:9" ht="12.75">
      <c r="B153" s="3"/>
      <c r="C153" s="3"/>
      <c r="D153" s="3"/>
      <c r="E153" s="3"/>
      <c r="F153" s="3"/>
      <c r="G153" s="3"/>
      <c r="H153" s="3"/>
      <c r="I153" s="3"/>
    </row>
    <row r="154" spans="2:9" ht="12.75">
      <c r="B154" s="3"/>
      <c r="C154" s="3"/>
      <c r="D154" s="3"/>
      <c r="E154" s="3"/>
      <c r="F154" s="3"/>
      <c r="G154" s="3"/>
      <c r="H154" s="3"/>
      <c r="I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13" ht="13.5" thickBot="1">
      <c r="B164" s="3"/>
      <c r="C164" s="3"/>
      <c r="D164" s="3"/>
      <c r="E164" s="3"/>
      <c r="F164" s="3"/>
      <c r="G164" s="3"/>
      <c r="M164" s="6"/>
    </row>
    <row r="165" spans="2:19" ht="25.5" customHeight="1" thickBot="1" thickTop="1">
      <c r="B165" s="29" t="s">
        <v>22</v>
      </c>
      <c r="C165" s="19" t="s">
        <v>50</v>
      </c>
      <c r="D165" s="19">
        <v>2006</v>
      </c>
      <c r="E165" s="19">
        <v>2007</v>
      </c>
      <c r="F165" s="19">
        <v>2008</v>
      </c>
      <c r="G165" s="20">
        <v>2009</v>
      </c>
      <c r="H165" s="19">
        <v>2010</v>
      </c>
      <c r="I165" s="19">
        <v>2011</v>
      </c>
      <c r="J165" s="19">
        <v>2012</v>
      </c>
      <c r="K165" s="19">
        <v>2013</v>
      </c>
      <c r="L165" s="19">
        <v>2014</v>
      </c>
      <c r="M165" s="51">
        <v>2015</v>
      </c>
      <c r="N165" s="51">
        <v>2016</v>
      </c>
      <c r="O165" s="51">
        <v>2017</v>
      </c>
      <c r="P165" s="51">
        <v>2018</v>
      </c>
      <c r="Q165" s="51">
        <v>2019</v>
      </c>
      <c r="R165" s="51">
        <v>2020</v>
      </c>
      <c r="S165" s="51" t="s">
        <v>49</v>
      </c>
    </row>
    <row r="166" spans="2:19" ht="13.5" thickTop="1">
      <c r="B166" s="10" t="s">
        <v>10</v>
      </c>
      <c r="C166" s="13">
        <v>65</v>
      </c>
      <c r="D166" s="13">
        <v>107</v>
      </c>
      <c r="E166" s="13">
        <v>103</v>
      </c>
      <c r="F166" s="13">
        <v>102</v>
      </c>
      <c r="G166" s="14">
        <v>75</v>
      </c>
      <c r="H166" s="14">
        <v>72</v>
      </c>
      <c r="I166" s="14">
        <v>54</v>
      </c>
      <c r="J166" s="14">
        <v>76</v>
      </c>
      <c r="K166" s="14">
        <v>76</v>
      </c>
      <c r="L166" s="14">
        <v>81</v>
      </c>
      <c r="M166" s="14">
        <v>88</v>
      </c>
      <c r="N166" s="14">
        <v>97</v>
      </c>
      <c r="O166" s="14">
        <f>46+22+23</f>
        <v>91</v>
      </c>
      <c r="P166" s="14">
        <v>93</v>
      </c>
      <c r="Q166" s="14">
        <v>93</v>
      </c>
      <c r="R166" s="14">
        <v>110</v>
      </c>
      <c r="S166" s="14">
        <v>44</v>
      </c>
    </row>
    <row r="167" spans="2:19" ht="12.75">
      <c r="B167" s="12" t="s">
        <v>12</v>
      </c>
      <c r="C167" s="13">
        <v>2</v>
      </c>
      <c r="D167" s="13">
        <v>5</v>
      </c>
      <c r="E167" s="13">
        <v>0</v>
      </c>
      <c r="F167" s="13">
        <v>3</v>
      </c>
      <c r="G167" s="14">
        <v>6</v>
      </c>
      <c r="H167" s="14">
        <v>9</v>
      </c>
      <c r="I167" s="14">
        <v>8</v>
      </c>
      <c r="J167" s="14">
        <v>5</v>
      </c>
      <c r="K167" s="14">
        <v>7</v>
      </c>
      <c r="L167" s="14">
        <v>10</v>
      </c>
      <c r="M167" s="14">
        <v>5</v>
      </c>
      <c r="N167" s="14">
        <v>3</v>
      </c>
      <c r="O167" s="14">
        <f>5+0+2</f>
        <v>7</v>
      </c>
      <c r="P167" s="14">
        <v>3</v>
      </c>
      <c r="Q167" s="14">
        <v>5</v>
      </c>
      <c r="R167" s="14">
        <v>15</v>
      </c>
      <c r="S167" s="14">
        <v>3</v>
      </c>
    </row>
    <row r="168" spans="2:19" ht="12.75">
      <c r="B168" s="12" t="s">
        <v>11</v>
      </c>
      <c r="C168" s="13">
        <v>13</v>
      </c>
      <c r="D168" s="13">
        <v>41</v>
      </c>
      <c r="E168" s="13">
        <v>29</v>
      </c>
      <c r="F168" s="13">
        <v>41</v>
      </c>
      <c r="G168" s="14">
        <v>34</v>
      </c>
      <c r="H168" s="14">
        <v>26</v>
      </c>
      <c r="I168" s="14">
        <v>26</v>
      </c>
      <c r="J168" s="14">
        <v>37</v>
      </c>
      <c r="K168" s="14">
        <v>28</v>
      </c>
      <c r="L168" s="14">
        <v>35</v>
      </c>
      <c r="M168" s="14">
        <v>44</v>
      </c>
      <c r="N168" s="14">
        <v>37</v>
      </c>
      <c r="O168" s="14">
        <f>16+10+9</f>
        <v>35</v>
      </c>
      <c r="P168" s="14">
        <v>61</v>
      </c>
      <c r="Q168" s="14">
        <v>44</v>
      </c>
      <c r="R168" s="14">
        <v>60</v>
      </c>
      <c r="S168" s="14">
        <v>32</v>
      </c>
    </row>
    <row r="169" spans="2:19" ht="13.5" thickBot="1">
      <c r="B169" s="12" t="s">
        <v>21</v>
      </c>
      <c r="C169" s="13" t="s">
        <v>23</v>
      </c>
      <c r="D169" s="13" t="s">
        <v>23</v>
      </c>
      <c r="E169" s="13" t="s">
        <v>23</v>
      </c>
      <c r="F169" s="13" t="s">
        <v>23</v>
      </c>
      <c r="G169" s="14" t="s">
        <v>23</v>
      </c>
      <c r="H169" s="14" t="s">
        <v>23</v>
      </c>
      <c r="I169" s="14" t="s">
        <v>23</v>
      </c>
      <c r="J169" s="14" t="s">
        <v>23</v>
      </c>
      <c r="K169" s="14">
        <v>3</v>
      </c>
      <c r="L169" s="14">
        <v>1</v>
      </c>
      <c r="M169" s="14">
        <v>0</v>
      </c>
      <c r="N169" s="14">
        <v>5</v>
      </c>
      <c r="O169" s="14">
        <f>3+1+0</f>
        <v>4</v>
      </c>
      <c r="P169" s="14">
        <v>2</v>
      </c>
      <c r="Q169" s="14">
        <v>0</v>
      </c>
      <c r="R169" s="14">
        <v>2</v>
      </c>
      <c r="S169" s="14">
        <v>1</v>
      </c>
    </row>
    <row r="170" spans="2:19" ht="14.25" thickBot="1" thickTop="1">
      <c r="B170" s="26" t="s">
        <v>27</v>
      </c>
      <c r="C170" s="44">
        <f aca="true" t="shared" si="14" ref="C170:J170">SUM(C166:C168)</f>
        <v>80</v>
      </c>
      <c r="D170" s="44">
        <f t="shared" si="14"/>
        <v>153</v>
      </c>
      <c r="E170" s="44">
        <f t="shared" si="14"/>
        <v>132</v>
      </c>
      <c r="F170" s="44">
        <f t="shared" si="14"/>
        <v>146</v>
      </c>
      <c r="G170" s="44">
        <f t="shared" si="14"/>
        <v>115</v>
      </c>
      <c r="H170" s="44">
        <f t="shared" si="14"/>
        <v>107</v>
      </c>
      <c r="I170" s="38">
        <f t="shared" si="14"/>
        <v>88</v>
      </c>
      <c r="J170" s="44">
        <f t="shared" si="14"/>
        <v>118</v>
      </c>
      <c r="K170" s="44">
        <f aca="true" t="shared" si="15" ref="K170:P170">SUM(K166:K169)</f>
        <v>114</v>
      </c>
      <c r="L170" s="44">
        <f t="shared" si="15"/>
        <v>127</v>
      </c>
      <c r="M170" s="44">
        <f t="shared" si="15"/>
        <v>137</v>
      </c>
      <c r="N170" s="44">
        <f t="shared" si="15"/>
        <v>142</v>
      </c>
      <c r="O170" s="44">
        <f t="shared" si="15"/>
        <v>137</v>
      </c>
      <c r="P170" s="55">
        <f t="shared" si="15"/>
        <v>159</v>
      </c>
      <c r="Q170" s="55">
        <f>SUM(Q166:Q169)</f>
        <v>142</v>
      </c>
      <c r="R170" s="55">
        <f>SUM(R166:R169)</f>
        <v>187</v>
      </c>
      <c r="S170" s="55">
        <f>SUM(S166:S169)</f>
        <v>80</v>
      </c>
    </row>
    <row r="171" spans="2:8" ht="13.5" thickTop="1">
      <c r="B171" s="3"/>
      <c r="C171" s="3"/>
      <c r="D171" s="3"/>
      <c r="E171" s="3"/>
      <c r="F171" s="3"/>
      <c r="G171" s="3"/>
      <c r="H171" s="4"/>
    </row>
    <row r="172" spans="2:8" ht="12.75">
      <c r="B172" s="3"/>
      <c r="C172" s="3"/>
      <c r="D172" s="3"/>
      <c r="E172" s="3"/>
      <c r="F172" s="3"/>
      <c r="G172" s="3"/>
      <c r="H172" s="4"/>
    </row>
    <row r="173" spans="2:8" ht="12.75">
      <c r="B173" s="3"/>
      <c r="C173" s="3"/>
      <c r="D173" s="3"/>
      <c r="E173" s="3"/>
      <c r="F173" s="3"/>
      <c r="G173" s="3"/>
      <c r="H173" s="4"/>
    </row>
    <row r="174" spans="2:8" ht="12.75">
      <c r="B174" s="3"/>
      <c r="C174" s="3"/>
      <c r="D174" s="3"/>
      <c r="E174" s="3"/>
      <c r="F174" s="3"/>
      <c r="G174" s="3"/>
      <c r="H174" s="4"/>
    </row>
    <row r="175" spans="2:8" ht="12.75">
      <c r="B175" s="3"/>
      <c r="C175" s="3"/>
      <c r="D175" s="3"/>
      <c r="E175" s="3"/>
      <c r="F175" s="3"/>
      <c r="G175" s="3"/>
      <c r="H175" s="4"/>
    </row>
    <row r="176" spans="2:8" ht="12.75">
      <c r="B176" s="3"/>
      <c r="C176" s="3"/>
      <c r="D176" s="3"/>
      <c r="E176" s="3"/>
      <c r="F176" s="3"/>
      <c r="G176" s="3"/>
      <c r="H176" s="4"/>
    </row>
    <row r="177" spans="2:8" ht="12.75">
      <c r="B177" s="3"/>
      <c r="C177" s="3"/>
      <c r="D177" s="3"/>
      <c r="E177" s="3"/>
      <c r="F177" s="3"/>
      <c r="G177" s="3"/>
      <c r="H177" s="4"/>
    </row>
    <row r="178" spans="2:8" ht="12.75">
      <c r="B178" s="3"/>
      <c r="C178" s="3"/>
      <c r="D178" s="3"/>
      <c r="E178" s="3"/>
      <c r="F178" s="3"/>
      <c r="G178" s="3"/>
      <c r="H178" s="4"/>
    </row>
    <row r="179" spans="2:8" ht="12.75">
      <c r="B179" s="3"/>
      <c r="C179" s="3"/>
      <c r="D179" s="3"/>
      <c r="E179" s="3"/>
      <c r="F179" s="3"/>
      <c r="G179" s="3"/>
      <c r="H179" s="4"/>
    </row>
    <row r="180" spans="2:8" ht="12.75">
      <c r="B180" s="3"/>
      <c r="C180" s="3"/>
      <c r="D180" s="3"/>
      <c r="E180" s="3"/>
      <c r="F180" s="3"/>
      <c r="G180" s="3"/>
      <c r="H180" s="4"/>
    </row>
    <row r="181" spans="2:8" ht="12.75">
      <c r="B181" s="3"/>
      <c r="C181" s="3"/>
      <c r="D181" s="3"/>
      <c r="E181" s="3"/>
      <c r="F181" s="3"/>
      <c r="G181" s="3"/>
      <c r="H181" s="4"/>
    </row>
    <row r="182" spans="2:8" ht="12.75">
      <c r="B182" s="3"/>
      <c r="C182" s="3"/>
      <c r="D182" s="3"/>
      <c r="E182" s="3"/>
      <c r="F182" s="3"/>
      <c r="G182" s="3"/>
      <c r="H182" s="4"/>
    </row>
    <row r="183" spans="2:8" ht="12.75">
      <c r="B183" s="3"/>
      <c r="C183" s="3"/>
      <c r="D183" s="3"/>
      <c r="E183" s="3"/>
      <c r="F183" s="3"/>
      <c r="G183" s="3"/>
      <c r="H183" s="4"/>
    </row>
    <row r="184" spans="2:8" ht="12.75">
      <c r="B184" s="3"/>
      <c r="C184" s="3"/>
      <c r="D184" s="3"/>
      <c r="E184" s="3"/>
      <c r="F184" s="3"/>
      <c r="G184" s="3"/>
      <c r="H184" s="4"/>
    </row>
    <row r="185" spans="2:8" ht="12.75">
      <c r="B185" s="3"/>
      <c r="C185" s="3"/>
      <c r="D185" s="3"/>
      <c r="E185" s="3"/>
      <c r="F185" s="3"/>
      <c r="G185" s="3"/>
      <c r="H185" s="4"/>
    </row>
    <row r="186" spans="2:8" ht="12.75">
      <c r="B186" s="3"/>
      <c r="C186" s="3"/>
      <c r="D186" s="3"/>
      <c r="E186" s="3"/>
      <c r="F186" s="3"/>
      <c r="G186" s="3"/>
      <c r="H186" s="4"/>
    </row>
    <row r="187" spans="2:8" ht="12.75">
      <c r="B187" s="3"/>
      <c r="C187" s="3"/>
      <c r="D187" s="3"/>
      <c r="E187" s="3"/>
      <c r="F187" s="3"/>
      <c r="G187" s="3"/>
      <c r="H187" s="4"/>
    </row>
    <row r="188" spans="2:8" ht="12.75">
      <c r="B188" s="3"/>
      <c r="C188" s="3"/>
      <c r="D188" s="3"/>
      <c r="E188" s="3"/>
      <c r="F188" s="3"/>
      <c r="G188" s="3"/>
      <c r="H188" s="4"/>
    </row>
    <row r="189" spans="2:8" ht="12.75">
      <c r="B189" s="3"/>
      <c r="C189" s="3"/>
      <c r="D189" s="3"/>
      <c r="E189" s="3"/>
      <c r="F189" s="3"/>
      <c r="G189" s="3"/>
      <c r="H189" s="4"/>
    </row>
    <row r="190" spans="2:8" ht="12.75">
      <c r="B190" s="3"/>
      <c r="C190" s="3" t="s">
        <v>39</v>
      </c>
      <c r="D190" s="3"/>
      <c r="E190" s="3"/>
      <c r="F190" s="3"/>
      <c r="G190" s="3"/>
      <c r="H190" s="4"/>
    </row>
    <row r="191" spans="2:8" ht="12.75">
      <c r="B191" s="3"/>
      <c r="C191" s="3"/>
      <c r="D191" s="3"/>
      <c r="E191" s="3"/>
      <c r="F191" s="3"/>
      <c r="G191" s="3"/>
      <c r="H191" s="4"/>
    </row>
    <row r="192" spans="2:8" ht="12.75">
      <c r="B192" s="3"/>
      <c r="C192" s="3"/>
      <c r="D192" s="3"/>
      <c r="E192" s="3"/>
      <c r="F192" s="3"/>
      <c r="G192" s="3"/>
      <c r="H192" s="4"/>
    </row>
    <row r="193" spans="2:8" ht="12.75">
      <c r="B193" s="3"/>
      <c r="C193" s="3"/>
      <c r="D193" s="3"/>
      <c r="E193" s="3"/>
      <c r="F193" s="3"/>
      <c r="G193" s="3"/>
      <c r="H193" s="4"/>
    </row>
    <row r="194" spans="2:8" ht="12.75">
      <c r="B194" s="3"/>
      <c r="C194" s="3"/>
      <c r="D194" s="3"/>
      <c r="E194" s="3"/>
      <c r="F194" s="3"/>
      <c r="G194" s="3"/>
      <c r="H194" s="4"/>
    </row>
    <row r="195" spans="2:8" ht="12.75">
      <c r="B195" s="3"/>
      <c r="C195" s="3"/>
      <c r="D195" s="3"/>
      <c r="E195" s="3"/>
      <c r="F195" s="3"/>
      <c r="G195" s="3"/>
      <c r="H195" s="4"/>
    </row>
    <row r="196" spans="2:8" ht="12.75">
      <c r="B196" s="3"/>
      <c r="C196" s="3"/>
      <c r="D196" s="3"/>
      <c r="E196" s="3"/>
      <c r="F196" s="3"/>
      <c r="G196" s="3"/>
      <c r="H196" s="4"/>
    </row>
    <row r="197" spans="2:8" ht="12.75">
      <c r="B197" s="3"/>
      <c r="C197" s="3"/>
      <c r="D197" s="3"/>
      <c r="E197" s="3"/>
      <c r="F197" s="3"/>
      <c r="G197" s="3"/>
      <c r="H197" s="4"/>
    </row>
    <row r="198" spans="2:8" ht="12.75">
      <c r="B198" s="3"/>
      <c r="C198" s="3"/>
      <c r="D198" s="3"/>
      <c r="E198" s="3"/>
      <c r="F198" s="3"/>
      <c r="G198" s="3"/>
      <c r="H198" s="4"/>
    </row>
    <row r="199" spans="2:8" ht="12.75">
      <c r="B199" s="3"/>
      <c r="C199" s="3"/>
      <c r="D199" s="3"/>
      <c r="E199" s="3"/>
      <c r="F199" s="3"/>
      <c r="G199" s="3"/>
      <c r="H199" s="4"/>
    </row>
    <row r="200" spans="2:8" ht="12.75">
      <c r="B200" s="3"/>
      <c r="C200" s="3"/>
      <c r="D200" s="3"/>
      <c r="E200" s="3"/>
      <c r="F200" s="3"/>
      <c r="G200" s="3"/>
      <c r="H200" s="4"/>
    </row>
    <row r="201" spans="2:8" ht="13.5" thickBot="1">
      <c r="B201" s="3"/>
      <c r="C201" s="3"/>
      <c r="D201" s="3"/>
      <c r="E201" s="3"/>
      <c r="F201" s="3"/>
      <c r="G201" s="3"/>
      <c r="H201" s="4"/>
    </row>
    <row r="202" spans="2:19" ht="21.75" customHeight="1" thickBot="1" thickTop="1">
      <c r="B202" s="33" t="s">
        <v>17</v>
      </c>
      <c r="C202" s="30" t="s">
        <v>50</v>
      </c>
      <c r="D202" s="30">
        <v>2006</v>
      </c>
      <c r="E202" s="30">
        <v>2007</v>
      </c>
      <c r="F202" s="30">
        <v>2008</v>
      </c>
      <c r="G202" s="20">
        <v>2009</v>
      </c>
      <c r="H202" s="19">
        <v>2010</v>
      </c>
      <c r="I202" s="19">
        <v>2011</v>
      </c>
      <c r="J202" s="20">
        <v>2012</v>
      </c>
      <c r="K202" s="9">
        <v>2013</v>
      </c>
      <c r="L202" s="9">
        <v>2014</v>
      </c>
      <c r="M202" s="51">
        <v>2015</v>
      </c>
      <c r="N202" s="51">
        <v>2016</v>
      </c>
      <c r="O202" s="51">
        <v>2017</v>
      </c>
      <c r="P202" s="51">
        <v>2018</v>
      </c>
      <c r="Q202" s="51">
        <v>2019</v>
      </c>
      <c r="R202" s="51">
        <v>2020</v>
      </c>
      <c r="S202" s="51" t="s">
        <v>49</v>
      </c>
    </row>
    <row r="203" spans="2:19" ht="13.5" thickTop="1">
      <c r="B203" s="34" t="s">
        <v>8</v>
      </c>
      <c r="C203" s="14">
        <v>76</v>
      </c>
      <c r="D203" s="14">
        <v>145</v>
      </c>
      <c r="E203" s="14">
        <v>127</v>
      </c>
      <c r="F203" s="14">
        <v>139</v>
      </c>
      <c r="G203" s="14">
        <v>103</v>
      </c>
      <c r="H203" s="14">
        <v>101</v>
      </c>
      <c r="I203" s="14">
        <v>82</v>
      </c>
      <c r="J203" s="14">
        <v>112</v>
      </c>
      <c r="K203" s="35">
        <v>98</v>
      </c>
      <c r="L203" s="35">
        <v>115</v>
      </c>
      <c r="M203" s="35">
        <v>124</v>
      </c>
      <c r="N203" s="35">
        <v>132</v>
      </c>
      <c r="O203" s="35">
        <f>26+41+33+32</f>
        <v>132</v>
      </c>
      <c r="P203" s="11">
        <v>148</v>
      </c>
      <c r="Q203" s="14">
        <v>128</v>
      </c>
      <c r="R203" s="14">
        <v>167</v>
      </c>
      <c r="S203" s="14">
        <v>75</v>
      </c>
    </row>
    <row r="204" spans="2:19" ht="13.5" thickBot="1">
      <c r="B204" s="36" t="s">
        <v>9</v>
      </c>
      <c r="C204" s="17">
        <v>4</v>
      </c>
      <c r="D204" s="17">
        <v>8</v>
      </c>
      <c r="E204" s="17">
        <v>5</v>
      </c>
      <c r="F204" s="17">
        <v>7</v>
      </c>
      <c r="G204" s="17">
        <v>12</v>
      </c>
      <c r="H204" s="17">
        <v>6</v>
      </c>
      <c r="I204" s="17">
        <v>6</v>
      </c>
      <c r="J204" s="17">
        <v>6</v>
      </c>
      <c r="K204" s="25">
        <v>16</v>
      </c>
      <c r="L204" s="25">
        <v>12</v>
      </c>
      <c r="M204" s="25">
        <v>13</v>
      </c>
      <c r="N204" s="25">
        <v>10</v>
      </c>
      <c r="O204" s="25">
        <f>2+1+0+2</f>
        <v>5</v>
      </c>
      <c r="P204" s="16">
        <v>11</v>
      </c>
      <c r="Q204" s="14">
        <v>14</v>
      </c>
      <c r="R204" s="14">
        <v>20</v>
      </c>
      <c r="S204" s="14">
        <v>5</v>
      </c>
    </row>
    <row r="205" spans="2:19" ht="14.25" thickBot="1" thickTop="1">
      <c r="B205" s="26" t="s">
        <v>27</v>
      </c>
      <c r="C205" s="37">
        <f>C203+C204</f>
        <v>80</v>
      </c>
      <c r="D205" s="37">
        <f>D203+D204</f>
        <v>153</v>
      </c>
      <c r="E205" s="37">
        <f>E203+E204</f>
        <v>132</v>
      </c>
      <c r="F205" s="37">
        <f>F203+F204</f>
        <v>146</v>
      </c>
      <c r="G205" s="37">
        <f aca="true" t="shared" si="16" ref="G205:M205">SUM(G203:G204)</f>
        <v>115</v>
      </c>
      <c r="H205" s="37">
        <f t="shared" si="16"/>
        <v>107</v>
      </c>
      <c r="I205" s="38">
        <f t="shared" si="16"/>
        <v>88</v>
      </c>
      <c r="J205" s="38">
        <f t="shared" si="16"/>
        <v>118</v>
      </c>
      <c r="K205" s="38">
        <f t="shared" si="16"/>
        <v>114</v>
      </c>
      <c r="L205" s="38">
        <f t="shared" si="16"/>
        <v>127</v>
      </c>
      <c r="M205" s="38">
        <f t="shared" si="16"/>
        <v>137</v>
      </c>
      <c r="N205" s="52">
        <f aca="true" t="shared" si="17" ref="N205:S205">SUM(N203:N204)</f>
        <v>142</v>
      </c>
      <c r="O205" s="52">
        <f t="shared" si="17"/>
        <v>137</v>
      </c>
      <c r="P205" s="56">
        <f t="shared" si="17"/>
        <v>159</v>
      </c>
      <c r="Q205" s="56">
        <f t="shared" si="17"/>
        <v>142</v>
      </c>
      <c r="R205" s="56">
        <f t="shared" si="17"/>
        <v>187</v>
      </c>
      <c r="S205" s="56">
        <f t="shared" si="17"/>
        <v>80</v>
      </c>
    </row>
    <row r="206" spans="2:7" ht="13.5" thickTop="1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3.5" thickBot="1">
      <c r="B238" s="3"/>
      <c r="C238" s="3"/>
      <c r="D238" s="3"/>
      <c r="E238" s="3"/>
      <c r="F238" s="3"/>
      <c r="G238" s="3"/>
    </row>
    <row r="239" spans="2:19" ht="22.5" customHeight="1" thickBot="1" thickTop="1">
      <c r="B239" s="39" t="s">
        <v>3</v>
      </c>
      <c r="C239" s="19" t="s">
        <v>50</v>
      </c>
      <c r="D239" s="19">
        <v>2006</v>
      </c>
      <c r="E239" s="19">
        <v>2007</v>
      </c>
      <c r="F239" s="19">
        <v>2008</v>
      </c>
      <c r="G239" s="20">
        <v>2009</v>
      </c>
      <c r="H239" s="19">
        <v>2010</v>
      </c>
      <c r="I239" s="19">
        <v>2011</v>
      </c>
      <c r="J239" s="19">
        <v>2012</v>
      </c>
      <c r="K239" s="19">
        <v>2013</v>
      </c>
      <c r="L239" s="19">
        <v>2014</v>
      </c>
      <c r="M239" s="51">
        <v>2015</v>
      </c>
      <c r="N239" s="51">
        <v>2016</v>
      </c>
      <c r="O239" s="51">
        <v>2017</v>
      </c>
      <c r="P239" s="51">
        <v>2018</v>
      </c>
      <c r="Q239" s="51">
        <v>2019</v>
      </c>
      <c r="R239" s="51">
        <v>2020</v>
      </c>
      <c r="S239" s="51" t="s">
        <v>49</v>
      </c>
    </row>
    <row r="240" spans="2:19" ht="13.5" thickTop="1">
      <c r="B240" s="12" t="s">
        <v>1</v>
      </c>
      <c r="C240" s="13">
        <v>8</v>
      </c>
      <c r="D240" s="13">
        <v>64</v>
      </c>
      <c r="E240" s="13">
        <v>97</v>
      </c>
      <c r="F240" s="13">
        <v>158</v>
      </c>
      <c r="G240" s="14">
        <v>244</v>
      </c>
      <c r="H240" s="14">
        <v>305</v>
      </c>
      <c r="I240" s="14">
        <v>327</v>
      </c>
      <c r="J240" s="14">
        <v>332</v>
      </c>
      <c r="K240" s="14">
        <v>400</v>
      </c>
      <c r="L240" s="14">
        <v>418</v>
      </c>
      <c r="M240" s="14">
        <v>397</v>
      </c>
      <c r="N240" s="14">
        <v>481</v>
      </c>
      <c r="O240" s="14">
        <v>603</v>
      </c>
      <c r="P240" s="14">
        <v>661</v>
      </c>
      <c r="Q240" s="14">
        <v>791</v>
      </c>
      <c r="R240" s="14">
        <v>688</v>
      </c>
      <c r="S240" s="14">
        <v>324</v>
      </c>
    </row>
    <row r="241" spans="2:19" ht="12.75">
      <c r="B241" s="12" t="s">
        <v>2</v>
      </c>
      <c r="C241" s="13">
        <v>2</v>
      </c>
      <c r="D241" s="13">
        <v>52</v>
      </c>
      <c r="E241" s="13">
        <v>84</v>
      </c>
      <c r="F241" s="13">
        <v>155</v>
      </c>
      <c r="G241" s="13">
        <v>218</v>
      </c>
      <c r="H241" s="13">
        <v>259</v>
      </c>
      <c r="I241" s="13">
        <v>267</v>
      </c>
      <c r="J241" s="13">
        <v>282</v>
      </c>
      <c r="K241" s="13">
        <v>373</v>
      </c>
      <c r="L241" s="13">
        <v>370</v>
      </c>
      <c r="M241" s="13">
        <v>388</v>
      </c>
      <c r="N241" s="13">
        <v>381</v>
      </c>
      <c r="O241" s="13">
        <v>626</v>
      </c>
      <c r="P241" s="13">
        <v>550</v>
      </c>
      <c r="Q241" s="13">
        <v>843</v>
      </c>
      <c r="R241" s="13">
        <v>680</v>
      </c>
      <c r="S241" s="13">
        <v>315</v>
      </c>
    </row>
    <row r="242" spans="2:19" ht="12.75">
      <c r="B242" s="12" t="s">
        <v>20</v>
      </c>
      <c r="C242" s="13">
        <v>0</v>
      </c>
      <c r="D242" s="13"/>
      <c r="E242" s="13">
        <v>0</v>
      </c>
      <c r="F242" s="13">
        <v>0</v>
      </c>
      <c r="G242" s="14">
        <v>0</v>
      </c>
      <c r="H242" s="14">
        <v>1</v>
      </c>
      <c r="I242" s="14">
        <v>0</v>
      </c>
      <c r="J242" s="14">
        <v>2</v>
      </c>
      <c r="K242" s="14">
        <v>2</v>
      </c>
      <c r="L242" s="14">
        <v>2</v>
      </c>
      <c r="M242" s="14">
        <v>0</v>
      </c>
      <c r="N242" s="14">
        <v>0</v>
      </c>
      <c r="O242" s="14">
        <v>1</v>
      </c>
      <c r="P242" s="14">
        <v>0</v>
      </c>
      <c r="Q242" s="14">
        <v>2</v>
      </c>
      <c r="R242" s="14">
        <v>3</v>
      </c>
      <c r="S242" s="14">
        <v>0</v>
      </c>
    </row>
    <row r="243" spans="2:19" ht="12.75">
      <c r="B243" s="40" t="s">
        <v>28</v>
      </c>
      <c r="C243" s="13"/>
      <c r="D243" s="13"/>
      <c r="E243" s="13">
        <v>38</v>
      </c>
      <c r="F243" s="13">
        <v>25</v>
      </c>
      <c r="G243" s="14">
        <v>24</v>
      </c>
      <c r="H243" s="14">
        <v>20</v>
      </c>
      <c r="I243" s="14">
        <v>23</v>
      </c>
      <c r="J243" s="14">
        <v>23</v>
      </c>
      <c r="K243" s="14">
        <v>23</v>
      </c>
      <c r="L243" s="14">
        <v>21</v>
      </c>
      <c r="M243" s="14">
        <v>17</v>
      </c>
      <c r="N243" s="14">
        <v>25</v>
      </c>
      <c r="O243" s="14">
        <v>22</v>
      </c>
      <c r="P243" s="14">
        <v>27</v>
      </c>
      <c r="Q243" s="14">
        <v>21</v>
      </c>
      <c r="R243" s="14">
        <v>16</v>
      </c>
      <c r="S243" s="14">
        <v>20</v>
      </c>
    </row>
    <row r="244" spans="2:19" ht="12.75">
      <c r="B244" s="40" t="s">
        <v>29</v>
      </c>
      <c r="C244" s="13" t="s">
        <v>16</v>
      </c>
      <c r="D244" s="13" t="s">
        <v>16</v>
      </c>
      <c r="E244" s="13" t="s">
        <v>16</v>
      </c>
      <c r="F244" s="13" t="s">
        <v>16</v>
      </c>
      <c r="G244" s="13" t="s">
        <v>16</v>
      </c>
      <c r="H244" s="13" t="s">
        <v>16</v>
      </c>
      <c r="I244" s="13" t="s">
        <v>16</v>
      </c>
      <c r="J244" s="13" t="s">
        <v>16</v>
      </c>
      <c r="K244" s="13" t="s">
        <v>16</v>
      </c>
      <c r="L244" s="13" t="s">
        <v>16</v>
      </c>
      <c r="M244" s="14">
        <v>12</v>
      </c>
      <c r="N244" s="14">
        <v>17</v>
      </c>
      <c r="O244" s="14">
        <v>15</v>
      </c>
      <c r="P244" s="14">
        <v>18</v>
      </c>
      <c r="Q244" s="14">
        <v>15</v>
      </c>
      <c r="R244" s="14">
        <v>11</v>
      </c>
      <c r="S244" s="14">
        <v>14</v>
      </c>
    </row>
    <row r="245" spans="2:19" ht="13.5" thickBot="1">
      <c r="B245" s="15" t="s">
        <v>13</v>
      </c>
      <c r="C245" s="16" t="s">
        <v>16</v>
      </c>
      <c r="D245" s="16" t="s">
        <v>16</v>
      </c>
      <c r="E245" s="41">
        <v>0.6</v>
      </c>
      <c r="F245" s="41">
        <v>0.97</v>
      </c>
      <c r="G245" s="42">
        <v>0.96</v>
      </c>
      <c r="H245" s="41">
        <v>1</v>
      </c>
      <c r="I245" s="41">
        <v>0.99</v>
      </c>
      <c r="J245" s="42">
        <v>0.99</v>
      </c>
      <c r="K245" s="42">
        <v>0.99</v>
      </c>
      <c r="L245" s="42">
        <v>0.95</v>
      </c>
      <c r="M245" s="42">
        <v>0.98</v>
      </c>
      <c r="N245" s="42">
        <v>0.74</v>
      </c>
      <c r="O245" s="42">
        <v>0.84</v>
      </c>
      <c r="P245" s="42">
        <v>0.65</v>
      </c>
      <c r="Q245" s="42">
        <v>0.82</v>
      </c>
      <c r="R245" s="42">
        <v>0.9</v>
      </c>
      <c r="S245" s="42">
        <v>0.8</v>
      </c>
    </row>
    <row r="246" ht="13.5" thickTop="1"/>
    <row r="280" ht="12.75">
      <c r="B280" s="43" t="s">
        <v>51</v>
      </c>
    </row>
  </sheetData>
  <sheetProtection/>
  <printOptions/>
  <pageMargins left="0.25" right="0.25" top="0.75" bottom="0.75" header="0.3" footer="0.3"/>
  <pageSetup horizontalDpi="600" verticalDpi="600" orientation="landscape" paperSiz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p00157</dc:creator>
  <cp:keywords/>
  <dc:description/>
  <cp:lastModifiedBy>INFARMED, I.P.</cp:lastModifiedBy>
  <cp:lastPrinted>2019-01-11T10:37:28Z</cp:lastPrinted>
  <dcterms:created xsi:type="dcterms:W3CDTF">2009-10-22T13:41:52Z</dcterms:created>
  <dcterms:modified xsi:type="dcterms:W3CDTF">2021-07-12T11:16:44Z</dcterms:modified>
  <cp:category/>
  <cp:version/>
  <cp:contentType/>
  <cp:contentStatus/>
</cp:coreProperties>
</file>